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<sst xmlns="http://schemas.openxmlformats.org/spreadsheetml/2006/main" count="507" uniqueCount="298">
  <si>
    <t>Shift</t>
  </si>
  <si>
    <t>Name</t>
  </si>
  <si>
    <t>Home Address</t>
  </si>
  <si>
    <t xml:space="preserve">City </t>
  </si>
  <si>
    <t>Miles to Station 2</t>
  </si>
  <si>
    <t>C</t>
  </si>
  <si>
    <t>Alvis, Kelly</t>
  </si>
  <si>
    <t>30177 Appaloosa Drive</t>
  </si>
  <si>
    <t>Evergreen</t>
  </si>
  <si>
    <t>Amundson, Paul</t>
  </si>
  <si>
    <t>PO Box 415, 5288 Chiquita Road</t>
  </si>
  <si>
    <t>Indian Hills</t>
  </si>
  <si>
    <t>B</t>
  </si>
  <si>
    <t>Anderson, Brook</t>
  </si>
  <si>
    <t>2132 Virginia Street</t>
  </si>
  <si>
    <t>Idaho Sprs</t>
  </si>
  <si>
    <t>Anderson, Eric</t>
  </si>
  <si>
    <t>3023 W. 109th Place</t>
  </si>
  <si>
    <t>Westminster</t>
  </si>
  <si>
    <t>Bailey, Nolan</t>
  </si>
  <si>
    <t>253 Montezuma Street</t>
  </si>
  <si>
    <t>Brighton</t>
  </si>
  <si>
    <t>Barker, Rick</t>
  </si>
  <si>
    <t>7105 Fairways Dr</t>
  </si>
  <si>
    <t>Niwot</t>
  </si>
  <si>
    <t>Bazzanella, John</t>
  </si>
  <si>
    <t>Belich, Bob</t>
  </si>
  <si>
    <t>10444 Garrison St</t>
  </si>
  <si>
    <t>Bennett, Steve</t>
  </si>
  <si>
    <t>12897 Adams Way</t>
  </si>
  <si>
    <t>Thornton</t>
  </si>
  <si>
    <t>Birk, Erik</t>
  </si>
  <si>
    <t>12908 Hudson Ct.</t>
  </si>
  <si>
    <t>Black, Bruce</t>
  </si>
  <si>
    <t>7466 Routt Lane</t>
  </si>
  <si>
    <t>Arvada</t>
  </si>
  <si>
    <t>Blakesley, Jeffrey</t>
  </si>
  <si>
    <t>105 Kohl St.</t>
  </si>
  <si>
    <t>Broomfield</t>
  </si>
  <si>
    <t>Boette, Marc</t>
  </si>
  <si>
    <t>9979 Holland Ct.</t>
  </si>
  <si>
    <t>Brueske, Heidi</t>
  </si>
  <si>
    <t>207 Iowa Dr</t>
  </si>
  <si>
    <t>Golden</t>
  </si>
  <si>
    <t>Burandt, Tim</t>
  </si>
  <si>
    <t>10433 Canosa St</t>
  </si>
  <si>
    <t>A</t>
  </si>
  <si>
    <t>Burns, Eric</t>
  </si>
  <si>
    <t>4734 W.112th Ct.</t>
  </si>
  <si>
    <t>Calabrese, Anthony</t>
  </si>
  <si>
    <t>9612 Mead Court</t>
  </si>
  <si>
    <t>Carr, John</t>
  </si>
  <si>
    <t>1040 Drake Street, (PO Box 21943)</t>
  </si>
  <si>
    <t>Denver</t>
  </si>
  <si>
    <t>Caswell, Shawn</t>
  </si>
  <si>
    <t xml:space="preserve">8984 W. Ontario Ave. </t>
  </si>
  <si>
    <t>Littleton</t>
  </si>
  <si>
    <t>Christian, Chad</t>
  </si>
  <si>
    <t xml:space="preserve">1769 Rhyolite St. </t>
  </si>
  <si>
    <t>Loveland</t>
  </si>
  <si>
    <t>Clark, Brian</t>
  </si>
  <si>
    <t xml:space="preserve">6430 S. Hoyt St. </t>
  </si>
  <si>
    <t>Consigny, Karen</t>
  </si>
  <si>
    <t>1875 S. Adams St.</t>
  </si>
  <si>
    <t>Cressman, Bryan</t>
  </si>
  <si>
    <t>7236 Foothill Street</t>
  </si>
  <si>
    <t>Frederick</t>
  </si>
  <si>
    <t>Davis, Harrison</t>
  </si>
  <si>
    <t>6409 Lesser Dr.</t>
  </si>
  <si>
    <t>Greeley</t>
  </si>
  <si>
    <t>Delimont, Darren</t>
  </si>
  <si>
    <t>3100 S Sheridan, Ste 1C156</t>
  </si>
  <si>
    <t>DiTirro, Tony</t>
  </si>
  <si>
    <t>Dinges, Chris</t>
  </si>
  <si>
    <t>1111 Osage St. #17</t>
  </si>
  <si>
    <t>Dooley, Kevin</t>
  </si>
  <si>
    <t>422 Bluebird Drive</t>
  </si>
  <si>
    <t>Bailey</t>
  </si>
  <si>
    <t>Engdahl,  J.C.</t>
  </si>
  <si>
    <t>Faluotico , Marc</t>
  </si>
  <si>
    <t>13024 Harmony Parkway</t>
  </si>
  <si>
    <t>Farnsworth, Rand</t>
  </si>
  <si>
    <t>11118 Seton Pl</t>
  </si>
  <si>
    <t>Feggestad, Jim</t>
  </si>
  <si>
    <t>10561 Canosa Ct</t>
  </si>
  <si>
    <t>Fitch, Danny</t>
  </si>
  <si>
    <t>13186 Birch Way</t>
  </si>
  <si>
    <t>Frakes, Greg</t>
  </si>
  <si>
    <t>606 Humboldt Street</t>
  </si>
  <si>
    <t>Gagliano, James</t>
  </si>
  <si>
    <t>5885 Zinna Court</t>
  </si>
  <si>
    <t>Gant, Garrett</t>
  </si>
  <si>
    <t>1150 Inca St. #60</t>
  </si>
  <si>
    <t>Garcia, Gabriel</t>
  </si>
  <si>
    <t>11724 Elmer Linn Dr.</t>
  </si>
  <si>
    <t>Longmont</t>
  </si>
  <si>
    <t>Gearhard, Lucas</t>
  </si>
  <si>
    <t>1266 W. 133rd Way</t>
  </si>
  <si>
    <t>Giroux, Lee</t>
  </si>
  <si>
    <t>604 E. Irish Ave.</t>
  </si>
  <si>
    <t>Graham, Jeff</t>
  </si>
  <si>
    <t>3272 E. 103rd Dr. #1707</t>
  </si>
  <si>
    <t>Hard, Brian</t>
  </si>
  <si>
    <t>12366 W. Nevda Pl #104</t>
  </si>
  <si>
    <t>Lakewood</t>
  </si>
  <si>
    <t>Harrington, Chris</t>
  </si>
  <si>
    <t>3272 E. 103rd Dr. #1706</t>
  </si>
  <si>
    <t>Haze, Tracy</t>
  </si>
  <si>
    <t>Heineman, Jeff</t>
  </si>
  <si>
    <t>8583 Gray Ct</t>
  </si>
  <si>
    <t>Held, Jeffrey</t>
  </si>
  <si>
    <t>14700 E 104th Ave #2703</t>
  </si>
  <si>
    <t>Commerce City</t>
  </si>
  <si>
    <t>Herderich, Jeremiah</t>
  </si>
  <si>
    <t>612 Humboldt St</t>
  </si>
  <si>
    <t>Hill, Jeromy</t>
  </si>
  <si>
    <t>6022 W. 61st Place</t>
  </si>
  <si>
    <t>Hollingshead, Cory</t>
  </si>
  <si>
    <t>16450 E. Black Horn Dr.</t>
  </si>
  <si>
    <t>Parker</t>
  </si>
  <si>
    <t>Hose, Bob</t>
  </si>
  <si>
    <t>9698 Jellison Way</t>
  </si>
  <si>
    <t>Jones, Eric</t>
  </si>
  <si>
    <t>3777 Shefield Drive</t>
  </si>
  <si>
    <t>Kimble, Donna</t>
  </si>
  <si>
    <t>Knapp, Gary</t>
  </si>
  <si>
    <t>9339 N Clydesdale</t>
  </si>
  <si>
    <t>Castle Rock</t>
  </si>
  <si>
    <t>Kosak, Matthew</t>
  </si>
  <si>
    <t>6824 Tabor Ct.</t>
  </si>
  <si>
    <t>Lamb, Ron</t>
  </si>
  <si>
    <t>7124 Fox Paw Trail</t>
  </si>
  <si>
    <t>Leiker, Dave</t>
  </si>
  <si>
    <t>12500 Arapahoe Rd.</t>
  </si>
  <si>
    <t>Lafayette</t>
  </si>
  <si>
    <t>Lieser, Jake</t>
  </si>
  <si>
    <t>8621 18th Street Rd.</t>
  </si>
  <si>
    <t>Linkus, Darrell</t>
  </si>
  <si>
    <t>4901 W. 93rd Ave. #1414</t>
  </si>
  <si>
    <t>Linkus, Duane</t>
  </si>
  <si>
    <t>2600 Weld County Rd. #13</t>
  </si>
  <si>
    <t>Linnenburger, Eric</t>
  </si>
  <si>
    <t>120 S. Sherwood St.</t>
  </si>
  <si>
    <t>Ft. Collins</t>
  </si>
  <si>
    <t>Lynch, Mike</t>
  </si>
  <si>
    <t>20745 E Weaver Dr</t>
  </si>
  <si>
    <t>Aurora</t>
  </si>
  <si>
    <t>Maikranz, David</t>
  </si>
  <si>
    <t>7413 Raleigh Street</t>
  </si>
  <si>
    <t>Martin, Richard</t>
  </si>
  <si>
    <t>3841 Meade St</t>
  </si>
  <si>
    <t>Maurais, Donald</t>
  </si>
  <si>
    <t xml:space="preserve">P.O. Box 783 </t>
  </si>
  <si>
    <t>Winter Park</t>
  </si>
  <si>
    <t>McDuff, Steve</t>
  </si>
  <si>
    <t>Meyer, Matthew</t>
  </si>
  <si>
    <t>3165 Grey Street</t>
  </si>
  <si>
    <t>Wheatridge</t>
  </si>
  <si>
    <t>Miller, Brett</t>
  </si>
  <si>
    <t>Molinar , Jesse Jr.</t>
  </si>
  <si>
    <t>700 Charlotte St</t>
  </si>
  <si>
    <t>Johnstown</t>
  </si>
  <si>
    <t>Jim Moreland</t>
  </si>
  <si>
    <t>Morris, Kurt</t>
  </si>
  <si>
    <t>569 W. 116th Way</t>
  </si>
  <si>
    <t>Northglen</t>
  </si>
  <si>
    <t>Murdie, Scott</t>
  </si>
  <si>
    <t>10221 Zenobia Cir.</t>
  </si>
  <si>
    <t>Nadolsky, Michael</t>
  </si>
  <si>
    <t>2437 Forsythia Dr.</t>
  </si>
  <si>
    <t>Noce, Tony</t>
  </si>
  <si>
    <t>1558 Clairmont</t>
  </si>
  <si>
    <t>Norwood, Steve</t>
  </si>
  <si>
    <t>7150 W. Canberra St.</t>
  </si>
  <si>
    <t>O’Brien, John</t>
  </si>
  <si>
    <t>20477 Nolina Ct</t>
  </si>
  <si>
    <t>Olson, Nathan</t>
  </si>
  <si>
    <t>1097 Mockingbird St.</t>
  </si>
  <si>
    <t>O’Neill, Tom</t>
  </si>
  <si>
    <t>9903 Quay Way</t>
  </si>
  <si>
    <t>Pendleton, Samuel</t>
  </si>
  <si>
    <t>6283 Sparrow Circle</t>
  </si>
  <si>
    <t>Firestone</t>
  </si>
  <si>
    <t>Perez, Martine</t>
  </si>
  <si>
    <t>1825 Applewood Dr.</t>
  </si>
  <si>
    <t>Ponce, Daniel</t>
  </si>
  <si>
    <t>611 Branding Iron Ct.</t>
  </si>
  <si>
    <t>Porter, Jeffrey</t>
  </si>
  <si>
    <t>2525 15th Street #2G</t>
  </si>
  <si>
    <t>Porter, Tina</t>
  </si>
  <si>
    <t>24203 Bobcat Drive</t>
  </si>
  <si>
    <t>Conifer</t>
  </si>
  <si>
    <t>Queisner, Patrick</t>
  </si>
  <si>
    <t>11576 Green Circle</t>
  </si>
  <si>
    <t>Redig, Chris</t>
  </si>
  <si>
    <t>7325 Tabor St.</t>
  </si>
  <si>
    <t>Reisbeck, Tim</t>
  </si>
  <si>
    <t>4260 Iris Street</t>
  </si>
  <si>
    <t>Roach, Tiras</t>
  </si>
  <si>
    <t>5231 Meade St.</t>
  </si>
  <si>
    <t>Rosado, Michael</t>
  </si>
  <si>
    <t>9637 W 56th Pl</t>
  </si>
  <si>
    <t>Roth, Eric</t>
  </si>
  <si>
    <t>10141 Altura Street</t>
  </si>
  <si>
    <t>Sagel, David</t>
  </si>
  <si>
    <t>Sale, Jayson</t>
  </si>
  <si>
    <t>15086 Fillmore Way</t>
  </si>
  <si>
    <t>Schmidt, Mark</t>
  </si>
  <si>
    <t>34057 Gap Rd</t>
  </si>
  <si>
    <t>Sherry, Joel</t>
  </si>
  <si>
    <t>10451 King Cr.</t>
  </si>
  <si>
    <t>Sigg, Chad</t>
  </si>
  <si>
    <t>449 Reed Street</t>
  </si>
  <si>
    <t>Slade, Ryan</t>
  </si>
  <si>
    <t xml:space="preserve">8403 Gray Ct. </t>
  </si>
  <si>
    <t>Smith , Jesse</t>
  </si>
  <si>
    <t>4855 W 112th Circle</t>
  </si>
  <si>
    <t>Sperry, Jay</t>
  </si>
  <si>
    <t>526 14th Street</t>
  </si>
  <si>
    <t>Windsor</t>
  </si>
  <si>
    <t>Stones, Eric</t>
  </si>
  <si>
    <t>14374 Blue Vista Way</t>
  </si>
  <si>
    <t>Tahmindjis, Philip</t>
  </si>
  <si>
    <t>4547 Fenwood Place</t>
  </si>
  <si>
    <t>High. Ranch</t>
  </si>
  <si>
    <t>Taylor, Ronnie</t>
  </si>
  <si>
    <t>12828 Newport Way</t>
  </si>
  <si>
    <t>Timmens, Brian</t>
  </si>
  <si>
    <t>10614 Madison Way</t>
  </si>
  <si>
    <t>Northglenn</t>
  </si>
  <si>
    <t>Turk, Tom</t>
  </si>
  <si>
    <t>6625 Cole Ct.</t>
  </si>
  <si>
    <t>VanDenAbbeele</t>
  </si>
  <si>
    <t>Van Marter, Courtney</t>
  </si>
  <si>
    <t>2507 East 145th Ct.</t>
  </si>
  <si>
    <t>Varney, Dave</t>
  </si>
  <si>
    <t>4141 N Storm Cloud Way</t>
  </si>
  <si>
    <t>Weadon, Devin</t>
  </si>
  <si>
    <t>5468 S Perth Way</t>
  </si>
  <si>
    <t>Centennial</t>
  </si>
  <si>
    <t>Wegert, Jeffrey</t>
  </si>
  <si>
    <t>10440 Holland Ct</t>
  </si>
  <si>
    <t>Weiss, David</t>
  </si>
  <si>
    <t>5827 Blue Mountain Cir</t>
  </si>
  <si>
    <t>West, Vern</t>
  </si>
  <si>
    <t>P.O. Box 610</t>
  </si>
  <si>
    <t>Keenesburg</t>
  </si>
  <si>
    <t>Williams, Daniel</t>
  </si>
  <si>
    <t>5757 Canyon Circle</t>
  </si>
  <si>
    <t>Williams, Susie</t>
  </si>
  <si>
    <t>11894 Newton St.</t>
  </si>
  <si>
    <t>Wilmes, Scott</t>
  </si>
  <si>
    <t>9659 Jellison Way</t>
  </si>
  <si>
    <t>Wofford, Jeff</t>
  </si>
  <si>
    <t>P.O. Box 472</t>
  </si>
  <si>
    <t>Zavala, Marcos</t>
  </si>
  <si>
    <t>5635 W 115th Loop</t>
  </si>
  <si>
    <t>Ziegler, Mike</t>
  </si>
  <si>
    <t>Miles Back and forth</t>
  </si>
  <si>
    <t xml:space="preserve"> </t>
  </si>
  <si>
    <t>Current schedule</t>
  </si>
  <si>
    <t>48 / 96 schedule</t>
  </si>
  <si>
    <t>Tours</t>
  </si>
  <si>
    <t>48/96 Miles per year</t>
  </si>
  <si>
    <t>Trips to work and home</t>
  </si>
  <si>
    <t xml:space="preserve">Difference </t>
  </si>
  <si>
    <t>Cost Savings at $4 per Gallon</t>
  </si>
  <si>
    <t>Cost Savings at $4.50 per Gallon</t>
  </si>
  <si>
    <t>Cost Savings at $5 per Gallon</t>
  </si>
  <si>
    <t>TOTALS FOR ENTIRE DEPARTMENT</t>
  </si>
  <si>
    <t>What is your MPG ?</t>
  </si>
  <si>
    <t>Fire Personnel</t>
  </si>
  <si>
    <t>Current Miles per  Year</t>
  </si>
  <si>
    <t xml:space="preserve">Gallons SAVED </t>
  </si>
  <si>
    <r>
      <t>13921 W 74</t>
    </r>
    <r>
      <rPr>
        <vertAlign val="superscript"/>
        <sz val="10"/>
        <rFont val="Corbel"/>
        <family val="2"/>
      </rPr>
      <t>th</t>
    </r>
    <r>
      <rPr>
        <sz val="10"/>
        <rFont val="Corbel"/>
        <family val="2"/>
      </rPr>
      <t xml:space="preserve"> Wy</t>
    </r>
  </si>
  <si>
    <r>
      <t>2285 E 143</t>
    </r>
    <r>
      <rPr>
        <vertAlign val="superscript"/>
        <sz val="10"/>
        <rFont val="Corbel"/>
        <family val="2"/>
      </rPr>
      <t>rd</t>
    </r>
    <r>
      <rPr>
        <sz val="10"/>
        <rFont val="Corbel"/>
        <family val="2"/>
      </rPr>
      <t xml:space="preserve"> Ave</t>
    </r>
  </si>
  <si>
    <r>
      <t>5657 W. 110</t>
    </r>
    <r>
      <rPr>
        <vertAlign val="superscript"/>
        <sz val="10"/>
        <rFont val="Corbel"/>
        <family val="2"/>
      </rPr>
      <t>th</t>
    </r>
    <r>
      <rPr>
        <sz val="10"/>
        <rFont val="Corbel"/>
        <family val="2"/>
      </rPr>
      <t xml:space="preserve"> Circle</t>
    </r>
  </si>
  <si>
    <r>
      <t>11992 W 56</t>
    </r>
    <r>
      <rPr>
        <vertAlign val="superscript"/>
        <sz val="10"/>
        <rFont val="Corbel"/>
        <family val="2"/>
      </rPr>
      <t>th</t>
    </r>
    <r>
      <rPr>
        <sz val="10"/>
        <rFont val="Corbel"/>
        <family val="2"/>
      </rPr>
      <t xml:space="preserve"> Cr</t>
    </r>
  </si>
  <si>
    <r>
      <t>5631 109</t>
    </r>
    <r>
      <rPr>
        <vertAlign val="superscript"/>
        <sz val="10"/>
        <rFont val="Corbel"/>
        <family val="2"/>
      </rPr>
      <t>th</t>
    </r>
    <r>
      <rPr>
        <sz val="10"/>
        <rFont val="Corbel"/>
        <family val="2"/>
      </rPr>
      <t xml:space="preserve"> Cr</t>
    </r>
  </si>
  <si>
    <r>
      <t>7440 W 94</t>
    </r>
    <r>
      <rPr>
        <vertAlign val="superscript"/>
        <sz val="10"/>
        <rFont val="Corbel"/>
        <family val="2"/>
      </rPr>
      <t>th</t>
    </r>
    <r>
      <rPr>
        <sz val="10"/>
        <rFont val="Corbel"/>
        <family val="2"/>
      </rPr>
      <t xml:space="preserve"> Pl</t>
    </r>
  </si>
  <si>
    <r>
      <t>16132 W 66</t>
    </r>
    <r>
      <rPr>
        <vertAlign val="superscript"/>
        <sz val="10"/>
        <rFont val="Corbel"/>
        <family val="2"/>
      </rPr>
      <t>th</t>
    </r>
    <r>
      <rPr>
        <sz val="10"/>
        <rFont val="Corbel"/>
        <family val="2"/>
      </rPr>
      <t xml:space="preserve"> Cr</t>
    </r>
  </si>
  <si>
    <r>
      <t>14157 W 46</t>
    </r>
    <r>
      <rPr>
        <vertAlign val="superscript"/>
        <sz val="10"/>
        <rFont val="Corbel"/>
        <family val="2"/>
      </rPr>
      <t>th</t>
    </r>
    <r>
      <rPr>
        <sz val="10"/>
        <rFont val="Corbel"/>
        <family val="2"/>
      </rPr>
      <t xml:space="preserve"> Ave</t>
    </r>
  </si>
  <si>
    <r>
      <t>2523 W 105</t>
    </r>
    <r>
      <rPr>
        <vertAlign val="superscript"/>
        <sz val="10"/>
        <rFont val="Corbel"/>
        <family val="2"/>
      </rPr>
      <t>th</t>
    </r>
    <r>
      <rPr>
        <sz val="10"/>
        <rFont val="Corbel"/>
        <family val="2"/>
      </rPr>
      <t xml:space="preserve"> Ct</t>
    </r>
  </si>
  <si>
    <r>
      <t>6594 W. 96</t>
    </r>
    <r>
      <rPr>
        <vertAlign val="superscript"/>
        <sz val="10"/>
        <rFont val="Corbel"/>
        <family val="2"/>
      </rPr>
      <t>th</t>
    </r>
    <r>
      <rPr>
        <sz val="10"/>
        <rFont val="Corbel"/>
        <family val="2"/>
      </rPr>
      <t xml:space="preserve"> Pl</t>
    </r>
  </si>
  <si>
    <t xml:space="preserve">B SHIFT </t>
  </si>
  <si>
    <t xml:space="preserve">A SHIFT TOTALS </t>
  </si>
  <si>
    <t xml:space="preserve">A SHIFT </t>
  </si>
  <si>
    <t xml:space="preserve">C SHIFT </t>
  </si>
  <si>
    <t>B SHIFT TOTALS</t>
  </si>
  <si>
    <t xml:space="preserve">C SHIFT TOTALS </t>
  </si>
  <si>
    <t>FACTS</t>
  </si>
  <si>
    <t>By going to the 48/96 work schedule:</t>
  </si>
  <si>
    <t>Line Employees would save over 12,000 gallons of gas per year.</t>
  </si>
  <si>
    <t>Line Employees would save almost 250,000 miles driving on the road thus reducing the chances for a serious accident.</t>
  </si>
  <si>
    <t>Data was collected from current phone list, Mapquest.com and consumer reports for the Avarage MPG in America.                                                                                                             Eric Roth</t>
  </si>
  <si>
    <t>Environmental impact would reduce Carbon put into the air from driving = 72731Lbs.        SCOURE: http://www.infinitepower.org/calc_carbon.htm</t>
  </si>
  <si>
    <t>Line Employees would save over $48,000 at the current $4.00 per gallon cost of fuel.</t>
  </si>
  <si>
    <t>Most impacted employee would save  $1736.00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</si>
</sst>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Corbel"/>
      <family val="2"/>
    </font>
    <font>
      <b/>
      <sz val="10"/>
      <name val="Corbel"/>
      <family val="2"/>
    </font>
    <font>
      <sz val="10"/>
      <name val="Corbel"/>
      <family val="2"/>
    </font>
    <font>
      <vertAlign val="superscript"/>
      <sz val="10"/>
      <name val="Corbel"/>
      <family val="2"/>
    </font>
    <font>
      <b/>
      <sz val="20"/>
      <name val="Corbel"/>
      <family val="2"/>
    </font>
    <font>
      <b/>
      <sz val="18"/>
      <name val="Corbel"/>
      <family val="2"/>
    </font>
    <font>
      <sz val="11"/>
      <name val="Corbel"/>
      <family val="2"/>
    </font>
    <font>
      <sz val="16"/>
      <name val="Corbel"/>
      <family val="2"/>
    </font>
    <font>
      <sz val="12"/>
      <name val="Corbel"/>
      <family val="2"/>
    </font>
    <font>
      <sz val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1" fontId="6" fillId="5" borderId="8" xfId="0" applyNumberFormat="1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" fontId="7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7" fillId="0" borderId="0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164" fontId="7" fillId="0" borderId="0" xfId="0" applyNumberFormat="1" applyFont="1" applyAlignment="1">
      <alignment/>
    </xf>
    <xf numFmtId="0" fontId="5" fillId="0" borderId="7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/>
    </xf>
    <xf numFmtId="0" fontId="7" fillId="7" borderId="7" xfId="0" applyFont="1" applyFill="1" applyBorder="1" applyAlignment="1">
      <alignment/>
    </xf>
    <xf numFmtId="0" fontId="7" fillId="7" borderId="8" xfId="0" applyFont="1" applyFill="1" applyBorder="1" applyAlignment="1">
      <alignment/>
    </xf>
    <xf numFmtId="0" fontId="7" fillId="7" borderId="0" xfId="0" applyFont="1" applyFill="1" applyAlignment="1">
      <alignment/>
    </xf>
    <xf numFmtId="1" fontId="7" fillId="7" borderId="9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/>
    </xf>
    <xf numFmtId="0" fontId="7" fillId="7" borderId="1" xfId="0" applyFont="1" applyFill="1" applyBorder="1" applyAlignment="1">
      <alignment horizontal="center"/>
    </xf>
    <xf numFmtId="1" fontId="7" fillId="7" borderId="1" xfId="0" applyNumberFormat="1" applyFont="1" applyFill="1" applyBorder="1" applyAlignment="1">
      <alignment horizontal="center"/>
    </xf>
    <xf numFmtId="0" fontId="7" fillId="7" borderId="18" xfId="0" applyFont="1" applyFill="1" applyBorder="1" applyAlignment="1">
      <alignment/>
    </xf>
    <xf numFmtId="0" fontId="7" fillId="7" borderId="24" xfId="0" applyFont="1" applyFill="1" applyBorder="1" applyAlignment="1">
      <alignment/>
    </xf>
    <xf numFmtId="0" fontId="0" fillId="7" borderId="0" xfId="0" applyFill="1" applyAlignment="1">
      <alignment/>
    </xf>
    <xf numFmtId="0" fontId="7" fillId="7" borderId="25" xfId="0" applyFont="1" applyFill="1" applyBorder="1" applyAlignment="1">
      <alignment vertical="center" wrapText="1"/>
    </xf>
    <xf numFmtId="0" fontId="7" fillId="7" borderId="0" xfId="0" applyFont="1" applyFill="1" applyAlignment="1">
      <alignment horizontal="center"/>
    </xf>
    <xf numFmtId="0" fontId="7" fillId="7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1" fontId="7" fillId="7" borderId="0" xfId="0" applyNumberFormat="1" applyFont="1" applyFill="1" applyAlignment="1">
      <alignment horizontal="center"/>
    </xf>
    <xf numFmtId="0" fontId="7" fillId="7" borderId="7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" fontId="0" fillId="7" borderId="0" xfId="0" applyNumberFormat="1" applyFill="1" applyAlignment="1">
      <alignment horizontal="center"/>
    </xf>
    <xf numFmtId="164" fontId="0" fillId="7" borderId="0" xfId="0" applyNumberFormat="1" applyFill="1" applyAlignment="1">
      <alignment/>
    </xf>
    <xf numFmtId="1" fontId="6" fillId="5" borderId="26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vertical="center" wrapText="1"/>
    </xf>
    <xf numFmtId="0" fontId="5" fillId="7" borderId="27" xfId="0" applyFont="1" applyFill="1" applyBorder="1" applyAlignment="1">
      <alignment horizontal="left"/>
    </xf>
    <xf numFmtId="0" fontId="5" fillId="7" borderId="28" xfId="0" applyFont="1" applyFill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7" fillId="0" borderId="7" xfId="0" applyNumberFormat="1" applyFont="1" applyBorder="1" applyAlignment="1">
      <alignment/>
    </xf>
    <xf numFmtId="164" fontId="7" fillId="0" borderId="8" xfId="0" applyNumberFormat="1" applyFont="1" applyBorder="1" applyAlignment="1">
      <alignment/>
    </xf>
    <xf numFmtId="0" fontId="6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textRotation="90" wrapText="1"/>
    </xf>
    <xf numFmtId="0" fontId="7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0" fontId="7" fillId="0" borderId="29" xfId="0" applyFont="1" applyBorder="1" applyAlignment="1">
      <alignment/>
    </xf>
    <xf numFmtId="1" fontId="7" fillId="0" borderId="34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64" fontId="7" fillId="0" borderId="29" xfId="0" applyNumberFormat="1" applyFont="1" applyBorder="1" applyAlignment="1">
      <alignment/>
    </xf>
    <xf numFmtId="164" fontId="7" fillId="0" borderId="34" xfId="0" applyNumberFormat="1" applyFont="1" applyBorder="1" applyAlignment="1">
      <alignment/>
    </xf>
    <xf numFmtId="1" fontId="7" fillId="0" borderId="30" xfId="0" applyNumberFormat="1" applyFont="1" applyBorder="1" applyAlignment="1">
      <alignment horizontal="center"/>
    </xf>
    <xf numFmtId="0" fontId="7" fillId="0" borderId="31" xfId="0" applyFont="1" applyBorder="1" applyAlignment="1">
      <alignment/>
    </xf>
    <xf numFmtId="1" fontId="7" fillId="0" borderId="32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/>
    </xf>
    <xf numFmtId="164" fontId="7" fillId="0" borderId="32" xfId="0" applyNumberFormat="1" applyFont="1" applyBorder="1" applyAlignment="1">
      <alignment/>
    </xf>
    <xf numFmtId="1" fontId="7" fillId="0" borderId="35" xfId="0" applyNumberFormat="1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5" xfId="0" applyFont="1" applyBorder="1" applyAlignment="1">
      <alignment horizontal="center"/>
    </xf>
    <xf numFmtId="1" fontId="7" fillId="0" borderId="36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64" fontId="7" fillId="0" borderId="25" xfId="0" applyNumberFormat="1" applyFont="1" applyBorder="1" applyAlignment="1">
      <alignment/>
    </xf>
    <xf numFmtId="164" fontId="7" fillId="0" borderId="36" xfId="0" applyNumberFormat="1" applyFont="1" applyBorder="1" applyAlignment="1">
      <alignment/>
    </xf>
    <xf numFmtId="1" fontId="7" fillId="0" borderId="37" xfId="0" applyNumberFormat="1" applyFont="1" applyBorder="1" applyAlignment="1">
      <alignment horizontal="center"/>
    </xf>
    <xf numFmtId="0" fontId="7" fillId="0" borderId="38" xfId="0" applyFont="1" applyBorder="1" applyAlignment="1">
      <alignment/>
    </xf>
    <xf numFmtId="0" fontId="7" fillId="0" borderId="38" xfId="0" applyFont="1" applyBorder="1" applyAlignment="1">
      <alignment horizontal="center"/>
    </xf>
    <xf numFmtId="1" fontId="7" fillId="0" borderId="39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164" fontId="7" fillId="0" borderId="38" xfId="0" applyNumberFormat="1" applyFont="1" applyBorder="1" applyAlignment="1">
      <alignment/>
    </xf>
    <xf numFmtId="164" fontId="7" fillId="0" borderId="39" xfId="0" applyNumberFormat="1" applyFont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left" vertical="center" wrapText="1" readingOrder="1"/>
    </xf>
    <xf numFmtId="0" fontId="14" fillId="0" borderId="0" xfId="0" applyFont="1" applyAlignment="1">
      <alignment horizontal="left" wrapText="1" readingOrder="1"/>
    </xf>
    <xf numFmtId="0" fontId="9" fillId="0" borderId="7" xfId="0" applyFont="1" applyBorder="1" applyAlignment="1">
      <alignment horizontal="right" vertical="center"/>
    </xf>
    <xf numFmtId="0" fontId="9" fillId="0" borderId="7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6" fillId="7" borderId="40" xfId="0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7" fillId="7" borderId="7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4"/>
  <sheetViews>
    <sheetView tabSelected="1" workbookViewId="0" topLeftCell="A1">
      <pane ySplit="2" topLeftCell="BM3" activePane="bottomLeft" state="frozen"/>
      <selection pane="topLeft" activeCell="F1" sqref="F1"/>
      <selection pane="bottomLeft" activeCell="B36" sqref="B36"/>
    </sheetView>
  </sheetViews>
  <sheetFormatPr defaultColWidth="9.140625" defaultRowHeight="12.75"/>
  <cols>
    <col min="1" max="1" width="4.00390625" style="0" customWidth="1"/>
    <col min="2" max="2" width="18.8515625" style="0" customWidth="1"/>
    <col min="3" max="3" width="0.13671875" style="0" hidden="1" customWidth="1"/>
    <col min="4" max="4" width="0.13671875" style="0" customWidth="1"/>
    <col min="5" max="5" width="8.8515625" style="0" bestFit="1" customWidth="1"/>
    <col min="6" max="6" width="9.28125" style="2" bestFit="1" customWidth="1"/>
    <col min="7" max="7" width="8.28125" style="2" bestFit="1" customWidth="1"/>
    <col min="8" max="8" width="6.140625" style="2" bestFit="1" customWidth="1"/>
    <col min="9" max="9" width="8.8515625" style="0" bestFit="1" customWidth="1"/>
    <col min="10" max="10" width="9.28125" style="2" bestFit="1" customWidth="1"/>
    <col min="11" max="11" width="8.28125" style="0" bestFit="1" customWidth="1"/>
    <col min="12" max="12" width="5.8515625" style="0" bestFit="1" customWidth="1"/>
    <col min="13" max="13" width="1.57421875" style="0" customWidth="1"/>
    <col min="14" max="14" width="8.7109375" style="4" bestFit="1" customWidth="1"/>
    <col min="15" max="15" width="0.5625" style="0" customWidth="1"/>
    <col min="16" max="16" width="8.7109375" style="2" bestFit="1" customWidth="1"/>
    <col min="17" max="17" width="0.71875" style="0" customWidth="1"/>
    <col min="18" max="18" width="9.57421875" style="4" bestFit="1" customWidth="1"/>
    <col min="19" max="19" width="11.28125" style="2" bestFit="1" customWidth="1"/>
    <col min="20" max="20" width="10.7109375" style="4" bestFit="1" customWidth="1"/>
    <col min="21" max="23" width="12.28125" style="0" bestFit="1" customWidth="1"/>
    <col min="24" max="24" width="1.28515625" style="0" customWidth="1"/>
  </cols>
  <sheetData>
    <row r="1" spans="1:24" s="5" customFormat="1" ht="13.5" customHeight="1" thickBot="1">
      <c r="A1" s="86"/>
      <c r="B1" s="139" t="s">
        <v>271</v>
      </c>
      <c r="C1" s="140"/>
      <c r="D1" s="140"/>
      <c r="E1" s="141" t="s">
        <v>260</v>
      </c>
      <c r="F1" s="142"/>
      <c r="G1" s="142"/>
      <c r="H1" s="65"/>
      <c r="I1" s="141" t="s">
        <v>261</v>
      </c>
      <c r="J1" s="142"/>
      <c r="K1" s="142"/>
      <c r="L1" s="66"/>
      <c r="M1" s="67"/>
      <c r="N1" s="68"/>
      <c r="O1" s="69"/>
      <c r="P1" s="70"/>
      <c r="Q1" s="69"/>
      <c r="R1" s="71"/>
      <c r="S1" s="70"/>
      <c r="T1" s="71"/>
      <c r="U1" s="69"/>
      <c r="V1" s="69"/>
      <c r="W1" s="72"/>
      <c r="X1" s="67"/>
    </row>
    <row r="2" spans="1:24" s="5" customFormat="1" ht="48.75" customHeight="1" thickBot="1">
      <c r="A2" s="95" t="s">
        <v>0</v>
      </c>
      <c r="B2" s="94" t="s">
        <v>1</v>
      </c>
      <c r="C2" s="7" t="s">
        <v>2</v>
      </c>
      <c r="D2" s="7" t="s">
        <v>3</v>
      </c>
      <c r="E2" s="8" t="s">
        <v>4</v>
      </c>
      <c r="F2" s="9" t="s">
        <v>258</v>
      </c>
      <c r="G2" s="10" t="s">
        <v>264</v>
      </c>
      <c r="H2" s="10" t="s">
        <v>262</v>
      </c>
      <c r="I2" s="11" t="s">
        <v>4</v>
      </c>
      <c r="J2" s="12" t="s">
        <v>258</v>
      </c>
      <c r="K2" s="13" t="s">
        <v>264</v>
      </c>
      <c r="L2" s="14" t="s">
        <v>262</v>
      </c>
      <c r="M2" s="67"/>
      <c r="N2" s="15" t="s">
        <v>272</v>
      </c>
      <c r="O2" s="16" t="s">
        <v>259</v>
      </c>
      <c r="P2" s="17" t="s">
        <v>263</v>
      </c>
      <c r="Q2" s="16"/>
      <c r="R2" s="18" t="s">
        <v>265</v>
      </c>
      <c r="S2" s="19" t="s">
        <v>270</v>
      </c>
      <c r="T2" s="20" t="s">
        <v>273</v>
      </c>
      <c r="U2" s="21" t="s">
        <v>266</v>
      </c>
      <c r="V2" s="21" t="s">
        <v>267</v>
      </c>
      <c r="W2" s="22" t="s">
        <v>268</v>
      </c>
      <c r="X2" s="67"/>
    </row>
    <row r="3" spans="1:24" s="5" customFormat="1" ht="21" customHeight="1">
      <c r="A3" s="87"/>
      <c r="B3" s="85" t="s">
        <v>286</v>
      </c>
      <c r="C3" s="96"/>
      <c r="D3" s="96"/>
      <c r="E3" s="97"/>
      <c r="F3" s="76"/>
      <c r="G3" s="76"/>
      <c r="H3" s="76"/>
      <c r="I3" s="77"/>
      <c r="J3" s="76"/>
      <c r="K3" s="78"/>
      <c r="L3" s="67"/>
      <c r="M3" s="67"/>
      <c r="N3" s="79"/>
      <c r="O3" s="67"/>
      <c r="P3" s="76"/>
      <c r="Q3" s="67"/>
      <c r="R3" s="79"/>
      <c r="S3" s="76"/>
      <c r="T3" s="79"/>
      <c r="U3" s="67"/>
      <c r="V3" s="67"/>
      <c r="W3" s="67"/>
      <c r="X3" s="67"/>
    </row>
    <row r="4" spans="1:24" s="5" customFormat="1" ht="15" customHeight="1">
      <c r="A4" s="23" t="s">
        <v>46</v>
      </c>
      <c r="B4" s="24" t="s">
        <v>89</v>
      </c>
      <c r="C4" s="24" t="s">
        <v>90</v>
      </c>
      <c r="D4" s="24" t="s">
        <v>35</v>
      </c>
      <c r="E4" s="100">
        <v>11</v>
      </c>
      <c r="F4" s="101">
        <f>SUM(E4*2)</f>
        <v>22</v>
      </c>
      <c r="G4" s="101">
        <v>3</v>
      </c>
      <c r="H4" s="101">
        <v>40.3</v>
      </c>
      <c r="I4" s="100">
        <v>11</v>
      </c>
      <c r="J4" s="101">
        <f>SUM(I4*2)</f>
        <v>22</v>
      </c>
      <c r="K4" s="102">
        <v>1</v>
      </c>
      <c r="L4" s="103">
        <v>60.5</v>
      </c>
      <c r="M4" s="67"/>
      <c r="N4" s="105">
        <f>SUM(F4*G4*H4)</f>
        <v>2659.7999999999997</v>
      </c>
      <c r="O4" s="106"/>
      <c r="P4" s="99">
        <f>SUM(J4*K4*L4)</f>
        <v>1331</v>
      </c>
      <c r="Q4" s="106"/>
      <c r="R4" s="107">
        <f>SUM(N4-P4)</f>
        <v>1328.7999999999997</v>
      </c>
      <c r="S4" s="108">
        <v>20</v>
      </c>
      <c r="T4" s="107">
        <f aca="true" t="shared" si="0" ref="T4:T10">SUM(R4/S4)</f>
        <v>66.43999999999998</v>
      </c>
      <c r="U4" s="109">
        <f>SUM(T4*4)</f>
        <v>265.75999999999993</v>
      </c>
      <c r="V4" s="109">
        <f aca="true" t="shared" si="1" ref="V4:V12">SUM(T4*4.5)</f>
        <v>298.9799999999999</v>
      </c>
      <c r="W4" s="110">
        <f aca="true" t="shared" si="2" ref="W4:W12">SUM(T4*5)</f>
        <v>332.19999999999993</v>
      </c>
      <c r="X4" s="67"/>
    </row>
    <row r="5" spans="1:24" s="5" customFormat="1" ht="14.25" customHeight="1">
      <c r="A5" s="23" t="s">
        <v>46</v>
      </c>
      <c r="B5" s="24" t="s">
        <v>115</v>
      </c>
      <c r="C5" s="24" t="s">
        <v>116</v>
      </c>
      <c r="D5" s="24" t="s">
        <v>35</v>
      </c>
      <c r="E5" s="100">
        <v>5</v>
      </c>
      <c r="F5" s="101">
        <f>SUM(E5*2)</f>
        <v>10</v>
      </c>
      <c r="G5" s="101">
        <v>3</v>
      </c>
      <c r="H5" s="101">
        <v>40.3</v>
      </c>
      <c r="I5" s="100">
        <v>5</v>
      </c>
      <c r="J5" s="101">
        <f>SUM(I5*2)</f>
        <v>10</v>
      </c>
      <c r="K5" s="102">
        <v>1</v>
      </c>
      <c r="L5" s="103">
        <v>60.5</v>
      </c>
      <c r="M5" s="67"/>
      <c r="N5" s="111">
        <f aca="true" t="shared" si="3" ref="N5:N41">SUM(F5*G5*H5)</f>
        <v>1209</v>
      </c>
      <c r="O5" s="112"/>
      <c r="P5" s="101">
        <f aca="true" t="shared" si="4" ref="P5:P67">SUM(J5*K5*L5)</f>
        <v>605</v>
      </c>
      <c r="Q5" s="112"/>
      <c r="R5" s="113">
        <f aca="true" t="shared" si="5" ref="R5:R67">SUM(N5-P5)</f>
        <v>604</v>
      </c>
      <c r="S5" s="104">
        <v>20</v>
      </c>
      <c r="T5" s="113">
        <f t="shared" si="0"/>
        <v>30.2</v>
      </c>
      <c r="U5" s="114">
        <f aca="true" t="shared" si="6" ref="U5:U69">SUM(T5*4)</f>
        <v>120.8</v>
      </c>
      <c r="V5" s="114">
        <f t="shared" si="1"/>
        <v>135.9</v>
      </c>
      <c r="W5" s="115">
        <f t="shared" si="2"/>
        <v>151</v>
      </c>
      <c r="X5" s="67"/>
    </row>
    <row r="6" spans="1:24" s="5" customFormat="1" ht="14.25" customHeight="1">
      <c r="A6" s="23" t="s">
        <v>46</v>
      </c>
      <c r="B6" s="24" t="s">
        <v>128</v>
      </c>
      <c r="C6" s="24" t="s">
        <v>129</v>
      </c>
      <c r="D6" s="24" t="s">
        <v>35</v>
      </c>
      <c r="E6" s="100">
        <v>8</v>
      </c>
      <c r="F6" s="101">
        <f>SUM(E6*2)</f>
        <v>16</v>
      </c>
      <c r="G6" s="101">
        <v>3</v>
      </c>
      <c r="H6" s="101">
        <v>40.3</v>
      </c>
      <c r="I6" s="100">
        <v>8</v>
      </c>
      <c r="J6" s="101">
        <f>SUM(I6*2)</f>
        <v>16</v>
      </c>
      <c r="K6" s="102">
        <v>1</v>
      </c>
      <c r="L6" s="103">
        <v>60.5</v>
      </c>
      <c r="M6" s="67"/>
      <c r="N6" s="111">
        <f t="shared" si="3"/>
        <v>1934.3999999999999</v>
      </c>
      <c r="O6" s="112"/>
      <c r="P6" s="101">
        <f t="shared" si="4"/>
        <v>968</v>
      </c>
      <c r="Q6" s="112"/>
      <c r="R6" s="113">
        <f t="shared" si="5"/>
        <v>966.3999999999999</v>
      </c>
      <c r="S6" s="104">
        <v>20</v>
      </c>
      <c r="T6" s="113">
        <f t="shared" si="0"/>
        <v>48.31999999999999</v>
      </c>
      <c r="U6" s="114">
        <f t="shared" si="6"/>
        <v>193.27999999999997</v>
      </c>
      <c r="V6" s="114">
        <f t="shared" si="1"/>
        <v>217.43999999999997</v>
      </c>
      <c r="W6" s="115">
        <f t="shared" si="2"/>
        <v>241.59999999999997</v>
      </c>
      <c r="X6" s="67"/>
    </row>
    <row r="7" spans="1:24" s="5" customFormat="1" ht="14.25" customHeight="1">
      <c r="A7" s="36" t="s">
        <v>46</v>
      </c>
      <c r="B7" s="24" t="s">
        <v>194</v>
      </c>
      <c r="C7" s="24" t="s">
        <v>195</v>
      </c>
      <c r="D7" s="24" t="s">
        <v>35</v>
      </c>
      <c r="E7" s="100">
        <v>8</v>
      </c>
      <c r="F7" s="101">
        <f aca="true" t="shared" si="7" ref="F7:F71">SUM(E7*2)</f>
        <v>16</v>
      </c>
      <c r="G7" s="101">
        <v>3</v>
      </c>
      <c r="H7" s="101">
        <v>40.3</v>
      </c>
      <c r="I7" s="100">
        <v>8</v>
      </c>
      <c r="J7" s="101">
        <f aca="true" t="shared" si="8" ref="J7:J69">SUM(I7*2)</f>
        <v>16</v>
      </c>
      <c r="K7" s="102">
        <v>1</v>
      </c>
      <c r="L7" s="103">
        <v>60.5</v>
      </c>
      <c r="M7" s="67"/>
      <c r="N7" s="111">
        <f t="shared" si="3"/>
        <v>1934.3999999999999</v>
      </c>
      <c r="O7" s="112"/>
      <c r="P7" s="101">
        <f t="shared" si="4"/>
        <v>968</v>
      </c>
      <c r="Q7" s="112"/>
      <c r="R7" s="113">
        <f t="shared" si="5"/>
        <v>966.3999999999999</v>
      </c>
      <c r="S7" s="104">
        <v>20</v>
      </c>
      <c r="T7" s="113">
        <f t="shared" si="0"/>
        <v>48.31999999999999</v>
      </c>
      <c r="U7" s="114">
        <f t="shared" si="6"/>
        <v>193.27999999999997</v>
      </c>
      <c r="V7" s="114">
        <f t="shared" si="1"/>
        <v>217.43999999999997</v>
      </c>
      <c r="W7" s="115">
        <f t="shared" si="2"/>
        <v>241.59999999999997</v>
      </c>
      <c r="X7" s="67"/>
    </row>
    <row r="8" spans="1:24" s="5" customFormat="1" ht="14.25" customHeight="1">
      <c r="A8" s="23" t="s">
        <v>46</v>
      </c>
      <c r="B8" s="24" t="s">
        <v>200</v>
      </c>
      <c r="C8" s="24" t="s">
        <v>201</v>
      </c>
      <c r="D8" s="24" t="s">
        <v>35</v>
      </c>
      <c r="E8" s="100">
        <v>9</v>
      </c>
      <c r="F8" s="101">
        <f t="shared" si="7"/>
        <v>18</v>
      </c>
      <c r="G8" s="101">
        <v>3</v>
      </c>
      <c r="H8" s="101">
        <v>40.3</v>
      </c>
      <c r="I8" s="100">
        <v>9</v>
      </c>
      <c r="J8" s="101">
        <f t="shared" si="8"/>
        <v>18</v>
      </c>
      <c r="K8" s="102">
        <v>1</v>
      </c>
      <c r="L8" s="103">
        <v>60.5</v>
      </c>
      <c r="M8" s="67"/>
      <c r="N8" s="111">
        <f t="shared" si="3"/>
        <v>2176.2</v>
      </c>
      <c r="O8" s="112"/>
      <c r="P8" s="101">
        <f t="shared" si="4"/>
        <v>1089</v>
      </c>
      <c r="Q8" s="112"/>
      <c r="R8" s="113">
        <f t="shared" si="5"/>
        <v>1087.1999999999998</v>
      </c>
      <c r="S8" s="104">
        <v>20</v>
      </c>
      <c r="T8" s="113">
        <f t="shared" si="0"/>
        <v>54.35999999999999</v>
      </c>
      <c r="U8" s="114">
        <f t="shared" si="6"/>
        <v>217.43999999999997</v>
      </c>
      <c r="V8" s="114">
        <f t="shared" si="1"/>
        <v>244.61999999999998</v>
      </c>
      <c r="W8" s="115">
        <f t="shared" si="2"/>
        <v>271.79999999999995</v>
      </c>
      <c r="X8" s="67"/>
    </row>
    <row r="9" spans="1:24" s="5" customFormat="1" ht="14.25" customHeight="1">
      <c r="A9" s="23" t="s">
        <v>46</v>
      </c>
      <c r="B9" s="24" t="s">
        <v>257</v>
      </c>
      <c r="C9" s="24" t="s">
        <v>274</v>
      </c>
      <c r="D9" s="24" t="s">
        <v>35</v>
      </c>
      <c r="E9" s="100">
        <v>9</v>
      </c>
      <c r="F9" s="101">
        <f t="shared" si="7"/>
        <v>18</v>
      </c>
      <c r="G9" s="101">
        <v>3</v>
      </c>
      <c r="H9" s="101">
        <v>40.3</v>
      </c>
      <c r="I9" s="100">
        <v>9</v>
      </c>
      <c r="J9" s="101">
        <f t="shared" si="8"/>
        <v>18</v>
      </c>
      <c r="K9" s="102">
        <v>1</v>
      </c>
      <c r="L9" s="103">
        <v>60.5</v>
      </c>
      <c r="M9" s="67"/>
      <c r="N9" s="111">
        <f t="shared" si="3"/>
        <v>2176.2</v>
      </c>
      <c r="O9" s="112"/>
      <c r="P9" s="101">
        <f t="shared" si="4"/>
        <v>1089</v>
      </c>
      <c r="Q9" s="112"/>
      <c r="R9" s="113">
        <f t="shared" si="5"/>
        <v>1087.1999999999998</v>
      </c>
      <c r="S9" s="104">
        <v>20</v>
      </c>
      <c r="T9" s="113">
        <f t="shared" si="0"/>
        <v>54.35999999999999</v>
      </c>
      <c r="U9" s="114">
        <f t="shared" si="6"/>
        <v>217.43999999999997</v>
      </c>
      <c r="V9" s="114">
        <f t="shared" si="1"/>
        <v>244.61999999999998</v>
      </c>
      <c r="W9" s="115">
        <f t="shared" si="2"/>
        <v>271.79999999999995</v>
      </c>
      <c r="X9" s="67"/>
    </row>
    <row r="10" spans="1:24" s="5" customFormat="1" ht="14.25" customHeight="1">
      <c r="A10" s="38" t="s">
        <v>46</v>
      </c>
      <c r="B10" s="24" t="s">
        <v>139</v>
      </c>
      <c r="C10" s="45" t="s">
        <v>140</v>
      </c>
      <c r="D10" s="45" t="s">
        <v>21</v>
      </c>
      <c r="E10" s="100">
        <v>18</v>
      </c>
      <c r="F10" s="101">
        <f t="shared" si="7"/>
        <v>36</v>
      </c>
      <c r="G10" s="101">
        <v>3</v>
      </c>
      <c r="H10" s="101">
        <v>40.3</v>
      </c>
      <c r="I10" s="100">
        <v>18</v>
      </c>
      <c r="J10" s="101">
        <f t="shared" si="8"/>
        <v>36</v>
      </c>
      <c r="K10" s="102">
        <v>1</v>
      </c>
      <c r="L10" s="103">
        <v>60.5</v>
      </c>
      <c r="M10" s="67"/>
      <c r="N10" s="111">
        <f t="shared" si="3"/>
        <v>4352.4</v>
      </c>
      <c r="O10" s="112"/>
      <c r="P10" s="101">
        <f t="shared" si="4"/>
        <v>2178</v>
      </c>
      <c r="Q10" s="112"/>
      <c r="R10" s="113">
        <f t="shared" si="5"/>
        <v>2174.3999999999996</v>
      </c>
      <c r="S10" s="104">
        <v>20</v>
      </c>
      <c r="T10" s="113">
        <f t="shared" si="0"/>
        <v>108.71999999999998</v>
      </c>
      <c r="U10" s="114">
        <f t="shared" si="6"/>
        <v>434.87999999999994</v>
      </c>
      <c r="V10" s="114">
        <f t="shared" si="1"/>
        <v>489.23999999999995</v>
      </c>
      <c r="W10" s="115">
        <f t="shared" si="2"/>
        <v>543.5999999999999</v>
      </c>
      <c r="X10" s="67"/>
    </row>
    <row r="11" spans="1:24" s="5" customFormat="1" ht="14.25" customHeight="1">
      <c r="A11" s="23" t="s">
        <v>46</v>
      </c>
      <c r="B11" s="24" t="s">
        <v>154</v>
      </c>
      <c r="C11" s="24" t="s">
        <v>275</v>
      </c>
      <c r="D11" s="24" t="s">
        <v>21</v>
      </c>
      <c r="E11" s="100">
        <v>11</v>
      </c>
      <c r="F11" s="101">
        <f t="shared" si="7"/>
        <v>22</v>
      </c>
      <c r="G11" s="101">
        <v>3</v>
      </c>
      <c r="H11" s="101">
        <v>40.3</v>
      </c>
      <c r="I11" s="100">
        <v>11</v>
      </c>
      <c r="J11" s="101">
        <f t="shared" si="8"/>
        <v>22</v>
      </c>
      <c r="K11" s="102">
        <v>1</v>
      </c>
      <c r="L11" s="103">
        <v>60.5</v>
      </c>
      <c r="M11" s="67"/>
      <c r="N11" s="111">
        <f t="shared" si="3"/>
        <v>2659.7999999999997</v>
      </c>
      <c r="O11" s="112"/>
      <c r="P11" s="101">
        <f t="shared" si="4"/>
        <v>1331</v>
      </c>
      <c r="Q11" s="112"/>
      <c r="R11" s="113">
        <f t="shared" si="5"/>
        <v>1328.7999999999997</v>
      </c>
      <c r="S11" s="104">
        <v>20</v>
      </c>
      <c r="T11" s="113">
        <f aca="true" t="shared" si="9" ref="T11:T41">SUM(R11/S11)</f>
        <v>66.43999999999998</v>
      </c>
      <c r="U11" s="114">
        <f t="shared" si="6"/>
        <v>265.75999999999993</v>
      </c>
      <c r="V11" s="114">
        <f t="shared" si="1"/>
        <v>298.9799999999999</v>
      </c>
      <c r="W11" s="115">
        <f t="shared" si="2"/>
        <v>332.19999999999993</v>
      </c>
      <c r="X11" s="67"/>
    </row>
    <row r="12" spans="1:24" s="5" customFormat="1" ht="14.25" customHeight="1">
      <c r="A12" s="23" t="s">
        <v>46</v>
      </c>
      <c r="B12" s="24" t="s">
        <v>176</v>
      </c>
      <c r="C12" s="24" t="s">
        <v>177</v>
      </c>
      <c r="D12" s="24" t="s">
        <v>21</v>
      </c>
      <c r="E12" s="100">
        <v>20</v>
      </c>
      <c r="F12" s="101">
        <f t="shared" si="7"/>
        <v>40</v>
      </c>
      <c r="G12" s="101">
        <v>3</v>
      </c>
      <c r="H12" s="101">
        <v>40.3</v>
      </c>
      <c r="I12" s="100">
        <v>20</v>
      </c>
      <c r="J12" s="101">
        <f t="shared" si="8"/>
        <v>40</v>
      </c>
      <c r="K12" s="102">
        <v>1</v>
      </c>
      <c r="L12" s="103">
        <v>60.5</v>
      </c>
      <c r="M12" s="67"/>
      <c r="N12" s="111">
        <f t="shared" si="3"/>
        <v>4836</v>
      </c>
      <c r="O12" s="112"/>
      <c r="P12" s="101">
        <f t="shared" si="4"/>
        <v>2420</v>
      </c>
      <c r="Q12" s="112"/>
      <c r="R12" s="113">
        <f t="shared" si="5"/>
        <v>2416</v>
      </c>
      <c r="S12" s="104">
        <v>20</v>
      </c>
      <c r="T12" s="113">
        <f t="shared" si="9"/>
        <v>120.8</v>
      </c>
      <c r="U12" s="114">
        <f t="shared" si="6"/>
        <v>483.2</v>
      </c>
      <c r="V12" s="114">
        <f t="shared" si="1"/>
        <v>543.6</v>
      </c>
      <c r="W12" s="115">
        <f t="shared" si="2"/>
        <v>604</v>
      </c>
      <c r="X12" s="67"/>
    </row>
    <row r="13" spans="1:24" s="5" customFormat="1" ht="14.25" customHeight="1">
      <c r="A13" s="23" t="s">
        <v>46</v>
      </c>
      <c r="B13" s="24" t="s">
        <v>110</v>
      </c>
      <c r="C13" s="24" t="s">
        <v>111</v>
      </c>
      <c r="D13" s="24" t="s">
        <v>112</v>
      </c>
      <c r="E13" s="100">
        <v>16</v>
      </c>
      <c r="F13" s="101">
        <f t="shared" si="7"/>
        <v>32</v>
      </c>
      <c r="G13" s="101">
        <v>3</v>
      </c>
      <c r="H13" s="101">
        <v>40.3</v>
      </c>
      <c r="I13" s="100">
        <v>16</v>
      </c>
      <c r="J13" s="101">
        <f t="shared" si="8"/>
        <v>32</v>
      </c>
      <c r="K13" s="102">
        <v>1</v>
      </c>
      <c r="L13" s="103">
        <v>60.5</v>
      </c>
      <c r="M13" s="67"/>
      <c r="N13" s="111">
        <f t="shared" si="3"/>
        <v>3868.7999999999997</v>
      </c>
      <c r="O13" s="112"/>
      <c r="P13" s="101">
        <f t="shared" si="4"/>
        <v>1936</v>
      </c>
      <c r="Q13" s="112"/>
      <c r="R13" s="113">
        <f t="shared" si="5"/>
        <v>1932.7999999999997</v>
      </c>
      <c r="S13" s="104">
        <v>20</v>
      </c>
      <c r="T13" s="113">
        <f t="shared" si="9"/>
        <v>96.63999999999999</v>
      </c>
      <c r="U13" s="114">
        <f t="shared" si="6"/>
        <v>386.55999999999995</v>
      </c>
      <c r="V13" s="114">
        <f aca="true" t="shared" si="10" ref="V13:V77">SUM(T13*4.5)</f>
        <v>434.87999999999994</v>
      </c>
      <c r="W13" s="115">
        <f aca="true" t="shared" si="11" ref="W13:W77">SUM(T13*5)</f>
        <v>483.19999999999993</v>
      </c>
      <c r="X13" s="67"/>
    </row>
    <row r="14" spans="1:24" s="5" customFormat="1" ht="14.25" customHeight="1">
      <c r="A14" s="23" t="s">
        <v>46</v>
      </c>
      <c r="B14" s="24" t="s">
        <v>189</v>
      </c>
      <c r="C14" s="24" t="s">
        <v>190</v>
      </c>
      <c r="D14" s="24" t="s">
        <v>191</v>
      </c>
      <c r="E14" s="100">
        <v>44</v>
      </c>
      <c r="F14" s="101">
        <f t="shared" si="7"/>
        <v>88</v>
      </c>
      <c r="G14" s="101">
        <v>3</v>
      </c>
      <c r="H14" s="101">
        <v>40.3</v>
      </c>
      <c r="I14" s="100">
        <v>44</v>
      </c>
      <c r="J14" s="101">
        <f t="shared" si="8"/>
        <v>88</v>
      </c>
      <c r="K14" s="102">
        <v>1</v>
      </c>
      <c r="L14" s="103">
        <v>60.5</v>
      </c>
      <c r="M14" s="67"/>
      <c r="N14" s="111">
        <f t="shared" si="3"/>
        <v>10639.199999999999</v>
      </c>
      <c r="O14" s="112"/>
      <c r="P14" s="101">
        <f t="shared" si="4"/>
        <v>5324</v>
      </c>
      <c r="Q14" s="112"/>
      <c r="R14" s="113">
        <f t="shared" si="5"/>
        <v>5315.199999999999</v>
      </c>
      <c r="S14" s="104">
        <v>20</v>
      </c>
      <c r="T14" s="113">
        <f t="shared" si="9"/>
        <v>265.75999999999993</v>
      </c>
      <c r="U14" s="114">
        <f t="shared" si="6"/>
        <v>1063.0399999999997</v>
      </c>
      <c r="V14" s="114">
        <f t="shared" si="10"/>
        <v>1195.9199999999996</v>
      </c>
      <c r="W14" s="115">
        <f t="shared" si="11"/>
        <v>1328.7999999999997</v>
      </c>
      <c r="X14" s="67"/>
    </row>
    <row r="15" spans="1:24" s="5" customFormat="1" ht="14.25" customHeight="1">
      <c r="A15" s="23" t="s">
        <v>46</v>
      </c>
      <c r="B15" s="24" t="s">
        <v>62</v>
      </c>
      <c r="C15" s="24" t="s">
        <v>63</v>
      </c>
      <c r="D15" s="24" t="s">
        <v>53</v>
      </c>
      <c r="E15" s="100">
        <v>18</v>
      </c>
      <c r="F15" s="101">
        <f t="shared" si="7"/>
        <v>36</v>
      </c>
      <c r="G15" s="101">
        <v>3</v>
      </c>
      <c r="H15" s="101">
        <v>40.3</v>
      </c>
      <c r="I15" s="100">
        <v>18</v>
      </c>
      <c r="J15" s="101">
        <f t="shared" si="8"/>
        <v>36</v>
      </c>
      <c r="K15" s="102">
        <v>1</v>
      </c>
      <c r="L15" s="103">
        <v>60.5</v>
      </c>
      <c r="M15" s="67"/>
      <c r="N15" s="111">
        <f t="shared" si="3"/>
        <v>4352.4</v>
      </c>
      <c r="O15" s="112"/>
      <c r="P15" s="101">
        <f t="shared" si="4"/>
        <v>2178</v>
      </c>
      <c r="Q15" s="112"/>
      <c r="R15" s="113">
        <f t="shared" si="5"/>
        <v>2174.3999999999996</v>
      </c>
      <c r="S15" s="104">
        <v>20</v>
      </c>
      <c r="T15" s="113">
        <f t="shared" si="9"/>
        <v>108.71999999999998</v>
      </c>
      <c r="U15" s="114">
        <f t="shared" si="6"/>
        <v>434.87999999999994</v>
      </c>
      <c r="V15" s="114">
        <f t="shared" si="10"/>
        <v>489.23999999999995</v>
      </c>
      <c r="W15" s="115">
        <f t="shared" si="11"/>
        <v>543.5999999999999</v>
      </c>
      <c r="X15" s="67"/>
    </row>
    <row r="16" spans="1:24" s="5" customFormat="1" ht="14.25" customHeight="1">
      <c r="A16" s="23" t="s">
        <v>46</v>
      </c>
      <c r="B16" s="24" t="s">
        <v>70</v>
      </c>
      <c r="C16" s="24" t="s">
        <v>71</v>
      </c>
      <c r="D16" s="24" t="s">
        <v>53</v>
      </c>
      <c r="E16" s="104">
        <v>21</v>
      </c>
      <c r="F16" s="101">
        <f t="shared" si="7"/>
        <v>42</v>
      </c>
      <c r="G16" s="101">
        <v>3</v>
      </c>
      <c r="H16" s="101">
        <v>40.3</v>
      </c>
      <c r="I16" s="104">
        <v>21</v>
      </c>
      <c r="J16" s="101">
        <f t="shared" si="8"/>
        <v>42</v>
      </c>
      <c r="K16" s="102">
        <v>1</v>
      </c>
      <c r="L16" s="103">
        <v>60.5</v>
      </c>
      <c r="M16" s="67"/>
      <c r="N16" s="111">
        <f t="shared" si="3"/>
        <v>5077.799999999999</v>
      </c>
      <c r="O16" s="112"/>
      <c r="P16" s="101">
        <f t="shared" si="4"/>
        <v>2541</v>
      </c>
      <c r="Q16" s="112"/>
      <c r="R16" s="113">
        <f t="shared" si="5"/>
        <v>2536.7999999999993</v>
      </c>
      <c r="S16" s="104">
        <v>20</v>
      </c>
      <c r="T16" s="113">
        <f t="shared" si="9"/>
        <v>126.83999999999996</v>
      </c>
      <c r="U16" s="114">
        <f t="shared" si="6"/>
        <v>507.35999999999984</v>
      </c>
      <c r="V16" s="114">
        <f t="shared" si="10"/>
        <v>570.7799999999999</v>
      </c>
      <c r="W16" s="115">
        <f t="shared" si="11"/>
        <v>634.1999999999998</v>
      </c>
      <c r="X16" s="67"/>
    </row>
    <row r="17" spans="1:24" s="5" customFormat="1" ht="14.25" customHeight="1">
      <c r="A17" s="36" t="s">
        <v>46</v>
      </c>
      <c r="B17" s="24" t="s">
        <v>73</v>
      </c>
      <c r="C17" s="24" t="s">
        <v>74</v>
      </c>
      <c r="D17" s="24" t="s">
        <v>53</v>
      </c>
      <c r="E17" s="104">
        <v>12</v>
      </c>
      <c r="F17" s="101">
        <f t="shared" si="7"/>
        <v>24</v>
      </c>
      <c r="G17" s="101">
        <v>3</v>
      </c>
      <c r="H17" s="101">
        <v>40.3</v>
      </c>
      <c r="I17" s="104">
        <v>12</v>
      </c>
      <c r="J17" s="101">
        <f t="shared" si="8"/>
        <v>24</v>
      </c>
      <c r="K17" s="102">
        <v>1</v>
      </c>
      <c r="L17" s="103">
        <v>60.5</v>
      </c>
      <c r="M17" s="67"/>
      <c r="N17" s="111">
        <f t="shared" si="3"/>
        <v>2901.6</v>
      </c>
      <c r="O17" s="112"/>
      <c r="P17" s="101">
        <f t="shared" si="4"/>
        <v>1452</v>
      </c>
      <c r="Q17" s="112"/>
      <c r="R17" s="113">
        <f t="shared" si="5"/>
        <v>1449.6</v>
      </c>
      <c r="S17" s="104">
        <v>20</v>
      </c>
      <c r="T17" s="113">
        <f t="shared" si="9"/>
        <v>72.47999999999999</v>
      </c>
      <c r="U17" s="114">
        <f t="shared" si="6"/>
        <v>289.91999999999996</v>
      </c>
      <c r="V17" s="114">
        <f t="shared" si="10"/>
        <v>326.15999999999997</v>
      </c>
      <c r="W17" s="115">
        <f t="shared" si="11"/>
        <v>362.4</v>
      </c>
      <c r="X17" s="67"/>
    </row>
    <row r="18" spans="1:24" s="5" customFormat="1" ht="14.25" customHeight="1">
      <c r="A18" s="23" t="s">
        <v>46</v>
      </c>
      <c r="B18" s="24" t="s">
        <v>207</v>
      </c>
      <c r="C18" s="24" t="s">
        <v>208</v>
      </c>
      <c r="D18" s="24" t="s">
        <v>43</v>
      </c>
      <c r="E18" s="100">
        <v>25</v>
      </c>
      <c r="F18" s="101">
        <f t="shared" si="7"/>
        <v>50</v>
      </c>
      <c r="G18" s="101">
        <v>3</v>
      </c>
      <c r="H18" s="101">
        <v>40.3</v>
      </c>
      <c r="I18" s="100">
        <v>25</v>
      </c>
      <c r="J18" s="101">
        <f t="shared" si="8"/>
        <v>50</v>
      </c>
      <c r="K18" s="102">
        <v>1</v>
      </c>
      <c r="L18" s="103">
        <v>60.5</v>
      </c>
      <c r="M18" s="67"/>
      <c r="N18" s="111">
        <f t="shared" si="3"/>
        <v>6045</v>
      </c>
      <c r="O18" s="112"/>
      <c r="P18" s="101">
        <f t="shared" si="4"/>
        <v>3025</v>
      </c>
      <c r="Q18" s="112"/>
      <c r="R18" s="113">
        <f t="shared" si="5"/>
        <v>3020</v>
      </c>
      <c r="S18" s="104">
        <v>20</v>
      </c>
      <c r="T18" s="113">
        <f t="shared" si="9"/>
        <v>151</v>
      </c>
      <c r="U18" s="114">
        <f t="shared" si="6"/>
        <v>604</v>
      </c>
      <c r="V18" s="114">
        <f t="shared" si="10"/>
        <v>679.5</v>
      </c>
      <c r="W18" s="115">
        <f t="shared" si="11"/>
        <v>755</v>
      </c>
      <c r="X18" s="67"/>
    </row>
    <row r="19" spans="1:24" s="5" customFormat="1" ht="14.25" customHeight="1">
      <c r="A19" s="23" t="s">
        <v>46</v>
      </c>
      <c r="B19" s="24" t="s">
        <v>67</v>
      </c>
      <c r="C19" s="24" t="s">
        <v>68</v>
      </c>
      <c r="D19" s="24" t="s">
        <v>69</v>
      </c>
      <c r="E19" s="100">
        <v>52</v>
      </c>
      <c r="F19" s="101">
        <f t="shared" si="7"/>
        <v>104</v>
      </c>
      <c r="G19" s="101">
        <v>3</v>
      </c>
      <c r="H19" s="101">
        <v>40.3</v>
      </c>
      <c r="I19" s="100">
        <v>52</v>
      </c>
      <c r="J19" s="101">
        <f t="shared" si="8"/>
        <v>104</v>
      </c>
      <c r="K19" s="102">
        <v>1</v>
      </c>
      <c r="L19" s="103">
        <v>60.5</v>
      </c>
      <c r="M19" s="67"/>
      <c r="N19" s="111">
        <f t="shared" si="3"/>
        <v>12573.599999999999</v>
      </c>
      <c r="O19" s="112"/>
      <c r="P19" s="101">
        <f t="shared" si="4"/>
        <v>6292</v>
      </c>
      <c r="Q19" s="112"/>
      <c r="R19" s="113">
        <f t="shared" si="5"/>
        <v>6281.5999999999985</v>
      </c>
      <c r="S19" s="104">
        <v>20</v>
      </c>
      <c r="T19" s="113">
        <f t="shared" si="9"/>
        <v>314.0799999999999</v>
      </c>
      <c r="U19" s="114">
        <f t="shared" si="6"/>
        <v>1256.3199999999997</v>
      </c>
      <c r="V19" s="114">
        <f t="shared" si="10"/>
        <v>1413.3599999999997</v>
      </c>
      <c r="W19" s="115">
        <f t="shared" si="11"/>
        <v>1570.3999999999996</v>
      </c>
      <c r="X19" s="67"/>
    </row>
    <row r="20" spans="1:24" s="5" customFormat="1" ht="14.25" customHeight="1">
      <c r="A20" s="23" t="s">
        <v>46</v>
      </c>
      <c r="B20" s="24" t="s">
        <v>135</v>
      </c>
      <c r="C20" s="24" t="s">
        <v>136</v>
      </c>
      <c r="D20" s="24" t="s">
        <v>69</v>
      </c>
      <c r="E20" s="100">
        <v>49</v>
      </c>
      <c r="F20" s="101">
        <f t="shared" si="7"/>
        <v>98</v>
      </c>
      <c r="G20" s="101">
        <v>3</v>
      </c>
      <c r="H20" s="101">
        <v>40.3</v>
      </c>
      <c r="I20" s="100">
        <v>49</v>
      </c>
      <c r="J20" s="101">
        <f t="shared" si="8"/>
        <v>98</v>
      </c>
      <c r="K20" s="102">
        <v>1</v>
      </c>
      <c r="L20" s="103">
        <v>60.5</v>
      </c>
      <c r="M20" s="67"/>
      <c r="N20" s="111">
        <f t="shared" si="3"/>
        <v>11848.199999999999</v>
      </c>
      <c r="O20" s="112"/>
      <c r="P20" s="101">
        <f t="shared" si="4"/>
        <v>5929</v>
      </c>
      <c r="Q20" s="112"/>
      <c r="R20" s="113">
        <f t="shared" si="5"/>
        <v>5919.199999999999</v>
      </c>
      <c r="S20" s="104">
        <v>20</v>
      </c>
      <c r="T20" s="113">
        <f t="shared" si="9"/>
        <v>295.9599999999999</v>
      </c>
      <c r="U20" s="114">
        <f t="shared" si="6"/>
        <v>1183.8399999999997</v>
      </c>
      <c r="V20" s="114">
        <f t="shared" si="10"/>
        <v>1331.8199999999997</v>
      </c>
      <c r="W20" s="115">
        <f t="shared" si="11"/>
        <v>1479.7999999999997</v>
      </c>
      <c r="X20" s="67"/>
    </row>
    <row r="21" spans="1:24" s="5" customFormat="1" ht="14.25" customHeight="1">
      <c r="A21" s="23" t="s">
        <v>46</v>
      </c>
      <c r="B21" s="24" t="s">
        <v>222</v>
      </c>
      <c r="C21" s="24" t="s">
        <v>223</v>
      </c>
      <c r="D21" s="24" t="s">
        <v>224</v>
      </c>
      <c r="E21" s="100">
        <v>34</v>
      </c>
      <c r="F21" s="101">
        <f t="shared" si="7"/>
        <v>68</v>
      </c>
      <c r="G21" s="101">
        <v>3</v>
      </c>
      <c r="H21" s="101">
        <v>40.3</v>
      </c>
      <c r="I21" s="100">
        <v>34</v>
      </c>
      <c r="J21" s="101">
        <f t="shared" si="8"/>
        <v>68</v>
      </c>
      <c r="K21" s="102">
        <v>1</v>
      </c>
      <c r="L21" s="103">
        <v>60.5</v>
      </c>
      <c r="M21" s="67"/>
      <c r="N21" s="111">
        <f t="shared" si="3"/>
        <v>8221.199999999999</v>
      </c>
      <c r="O21" s="112"/>
      <c r="P21" s="101">
        <f t="shared" si="4"/>
        <v>4114</v>
      </c>
      <c r="Q21" s="112"/>
      <c r="R21" s="113">
        <f t="shared" si="5"/>
        <v>4107.199999999999</v>
      </c>
      <c r="S21" s="104">
        <v>20</v>
      </c>
      <c r="T21" s="113">
        <f t="shared" si="9"/>
        <v>205.35999999999996</v>
      </c>
      <c r="U21" s="114">
        <f t="shared" si="6"/>
        <v>821.4399999999998</v>
      </c>
      <c r="V21" s="114">
        <f t="shared" si="10"/>
        <v>924.1199999999998</v>
      </c>
      <c r="W21" s="115">
        <f t="shared" si="11"/>
        <v>1026.7999999999997</v>
      </c>
      <c r="X21" s="67"/>
    </row>
    <row r="22" spans="1:24" s="5" customFormat="1" ht="14.25" customHeight="1">
      <c r="A22" s="23" t="s">
        <v>46</v>
      </c>
      <c r="B22" s="24" t="s">
        <v>159</v>
      </c>
      <c r="C22" s="24" t="s">
        <v>160</v>
      </c>
      <c r="D22" s="24" t="s">
        <v>161</v>
      </c>
      <c r="E22" s="100">
        <v>39</v>
      </c>
      <c r="F22" s="101">
        <f t="shared" si="7"/>
        <v>78</v>
      </c>
      <c r="G22" s="101">
        <v>3</v>
      </c>
      <c r="H22" s="101">
        <v>40.3</v>
      </c>
      <c r="I22" s="100">
        <v>39</v>
      </c>
      <c r="J22" s="101">
        <f t="shared" si="8"/>
        <v>78</v>
      </c>
      <c r="K22" s="102">
        <v>1</v>
      </c>
      <c r="L22" s="103">
        <v>60.5</v>
      </c>
      <c r="M22" s="67"/>
      <c r="N22" s="111">
        <f t="shared" si="3"/>
        <v>9430.199999999999</v>
      </c>
      <c r="O22" s="112"/>
      <c r="P22" s="101">
        <f t="shared" si="4"/>
        <v>4719</v>
      </c>
      <c r="Q22" s="112"/>
      <c r="R22" s="113">
        <f t="shared" si="5"/>
        <v>4711.199999999999</v>
      </c>
      <c r="S22" s="104">
        <v>20</v>
      </c>
      <c r="T22" s="113">
        <f t="shared" si="9"/>
        <v>235.55999999999995</v>
      </c>
      <c r="U22" s="114">
        <f t="shared" si="6"/>
        <v>942.2399999999998</v>
      </c>
      <c r="V22" s="114">
        <f t="shared" si="10"/>
        <v>1060.0199999999998</v>
      </c>
      <c r="W22" s="115">
        <f t="shared" si="11"/>
        <v>1177.7999999999997</v>
      </c>
      <c r="X22" s="67"/>
    </row>
    <row r="23" spans="1:24" s="5" customFormat="1" ht="14.25" customHeight="1">
      <c r="A23" s="23" t="s">
        <v>46</v>
      </c>
      <c r="B23" s="24" t="s">
        <v>174</v>
      </c>
      <c r="C23" s="24" t="s">
        <v>175</v>
      </c>
      <c r="D23" s="24" t="s">
        <v>161</v>
      </c>
      <c r="E23" s="100">
        <v>35</v>
      </c>
      <c r="F23" s="101">
        <f t="shared" si="7"/>
        <v>70</v>
      </c>
      <c r="G23" s="101">
        <v>3</v>
      </c>
      <c r="H23" s="101">
        <v>40.3</v>
      </c>
      <c r="I23" s="100">
        <v>35</v>
      </c>
      <c r="J23" s="101">
        <f t="shared" si="8"/>
        <v>70</v>
      </c>
      <c r="K23" s="102">
        <v>1</v>
      </c>
      <c r="L23" s="103">
        <v>60.5</v>
      </c>
      <c r="M23" s="67"/>
      <c r="N23" s="111">
        <f t="shared" si="3"/>
        <v>8463</v>
      </c>
      <c r="O23" s="112"/>
      <c r="P23" s="101">
        <f t="shared" si="4"/>
        <v>4235</v>
      </c>
      <c r="Q23" s="112"/>
      <c r="R23" s="113">
        <f t="shared" si="5"/>
        <v>4228</v>
      </c>
      <c r="S23" s="104">
        <v>20</v>
      </c>
      <c r="T23" s="113">
        <f t="shared" si="9"/>
        <v>211.4</v>
      </c>
      <c r="U23" s="114">
        <f t="shared" si="6"/>
        <v>845.6</v>
      </c>
      <c r="V23" s="114">
        <f t="shared" si="10"/>
        <v>951.3000000000001</v>
      </c>
      <c r="W23" s="115">
        <f t="shared" si="11"/>
        <v>1057</v>
      </c>
      <c r="X23" s="67"/>
    </row>
    <row r="24" spans="1:24" s="5" customFormat="1" ht="14.25" customHeight="1">
      <c r="A24" s="23" t="s">
        <v>46</v>
      </c>
      <c r="B24" s="24" t="s">
        <v>244</v>
      </c>
      <c r="C24" s="24" t="s">
        <v>245</v>
      </c>
      <c r="D24" s="24" t="s">
        <v>246</v>
      </c>
      <c r="E24" s="100">
        <v>38</v>
      </c>
      <c r="F24" s="101">
        <f t="shared" si="7"/>
        <v>76</v>
      </c>
      <c r="G24" s="101">
        <v>3</v>
      </c>
      <c r="H24" s="101">
        <v>40.3</v>
      </c>
      <c r="I24" s="100">
        <v>38</v>
      </c>
      <c r="J24" s="101">
        <f t="shared" si="8"/>
        <v>76</v>
      </c>
      <c r="K24" s="102">
        <v>1</v>
      </c>
      <c r="L24" s="103">
        <v>60.5</v>
      </c>
      <c r="M24" s="67"/>
      <c r="N24" s="111">
        <f t="shared" si="3"/>
        <v>9188.4</v>
      </c>
      <c r="O24" s="112"/>
      <c r="P24" s="101">
        <f t="shared" si="4"/>
        <v>4598</v>
      </c>
      <c r="Q24" s="112"/>
      <c r="R24" s="113">
        <f t="shared" si="5"/>
        <v>4590.4</v>
      </c>
      <c r="S24" s="104">
        <v>20</v>
      </c>
      <c r="T24" s="113">
        <f t="shared" si="9"/>
        <v>229.51999999999998</v>
      </c>
      <c r="U24" s="114">
        <f t="shared" si="6"/>
        <v>918.0799999999999</v>
      </c>
      <c r="V24" s="114">
        <f t="shared" si="10"/>
        <v>1032.84</v>
      </c>
      <c r="W24" s="115">
        <f t="shared" si="11"/>
        <v>1147.6</v>
      </c>
      <c r="X24" s="67"/>
    </row>
    <row r="25" spans="1:24" s="5" customFormat="1" ht="14.25" customHeight="1">
      <c r="A25" s="23" t="s">
        <v>46</v>
      </c>
      <c r="B25" s="24" t="s">
        <v>102</v>
      </c>
      <c r="C25" s="24" t="s">
        <v>103</v>
      </c>
      <c r="D25" s="24" t="s">
        <v>104</v>
      </c>
      <c r="E25" s="100">
        <v>19</v>
      </c>
      <c r="F25" s="101">
        <f t="shared" si="7"/>
        <v>38</v>
      </c>
      <c r="G25" s="101">
        <v>3</v>
      </c>
      <c r="H25" s="101">
        <v>40.3</v>
      </c>
      <c r="I25" s="100">
        <v>19</v>
      </c>
      <c r="J25" s="101">
        <f t="shared" si="8"/>
        <v>38</v>
      </c>
      <c r="K25" s="102">
        <v>1</v>
      </c>
      <c r="L25" s="103">
        <v>60.5</v>
      </c>
      <c r="M25" s="67"/>
      <c r="N25" s="111">
        <f t="shared" si="3"/>
        <v>4594.2</v>
      </c>
      <c r="O25" s="112"/>
      <c r="P25" s="101">
        <f t="shared" si="4"/>
        <v>2299</v>
      </c>
      <c r="Q25" s="112"/>
      <c r="R25" s="113">
        <f t="shared" si="5"/>
        <v>2295.2</v>
      </c>
      <c r="S25" s="104">
        <v>20</v>
      </c>
      <c r="T25" s="113">
        <f t="shared" si="9"/>
        <v>114.75999999999999</v>
      </c>
      <c r="U25" s="114">
        <f t="shared" si="6"/>
        <v>459.03999999999996</v>
      </c>
      <c r="V25" s="114">
        <f t="shared" si="10"/>
        <v>516.42</v>
      </c>
      <c r="W25" s="115">
        <f t="shared" si="11"/>
        <v>573.8</v>
      </c>
      <c r="X25" s="67"/>
    </row>
    <row r="26" spans="1:24" s="5" customFormat="1" ht="14.25" customHeight="1">
      <c r="A26" s="23" t="s">
        <v>46</v>
      </c>
      <c r="B26" s="24" t="s">
        <v>54</v>
      </c>
      <c r="C26" s="24" t="s">
        <v>55</v>
      </c>
      <c r="D26" s="24" t="s">
        <v>56</v>
      </c>
      <c r="E26" s="100">
        <v>28</v>
      </c>
      <c r="F26" s="101">
        <f t="shared" si="7"/>
        <v>56</v>
      </c>
      <c r="G26" s="101">
        <v>3</v>
      </c>
      <c r="H26" s="101">
        <v>40.3</v>
      </c>
      <c r="I26" s="100">
        <v>28</v>
      </c>
      <c r="J26" s="101">
        <f t="shared" si="8"/>
        <v>56</v>
      </c>
      <c r="K26" s="102">
        <v>1</v>
      </c>
      <c r="L26" s="103">
        <v>60.5</v>
      </c>
      <c r="M26" s="67"/>
      <c r="N26" s="111">
        <f t="shared" si="3"/>
        <v>6770.4</v>
      </c>
      <c r="O26" s="112"/>
      <c r="P26" s="101">
        <f t="shared" si="4"/>
        <v>3388</v>
      </c>
      <c r="Q26" s="112"/>
      <c r="R26" s="113">
        <f t="shared" si="5"/>
        <v>3382.3999999999996</v>
      </c>
      <c r="S26" s="104">
        <v>20</v>
      </c>
      <c r="T26" s="113">
        <f t="shared" si="9"/>
        <v>169.11999999999998</v>
      </c>
      <c r="U26" s="114">
        <f t="shared" si="6"/>
        <v>676.4799999999999</v>
      </c>
      <c r="V26" s="114">
        <f t="shared" si="10"/>
        <v>761.0399999999998</v>
      </c>
      <c r="W26" s="115">
        <f t="shared" si="11"/>
        <v>845.5999999999999</v>
      </c>
      <c r="X26" s="67"/>
    </row>
    <row r="27" spans="1:24" s="5" customFormat="1" ht="14.25" customHeight="1">
      <c r="A27" s="23" t="s">
        <v>46</v>
      </c>
      <c r="B27" s="24" t="s">
        <v>130</v>
      </c>
      <c r="C27" s="24" t="s">
        <v>131</v>
      </c>
      <c r="D27" s="24" t="s">
        <v>56</v>
      </c>
      <c r="E27" s="100">
        <v>40</v>
      </c>
      <c r="F27" s="101">
        <f t="shared" si="7"/>
        <v>80</v>
      </c>
      <c r="G27" s="101">
        <v>3</v>
      </c>
      <c r="H27" s="101">
        <v>40.3</v>
      </c>
      <c r="I27" s="100">
        <v>40</v>
      </c>
      <c r="J27" s="101">
        <f t="shared" si="8"/>
        <v>80</v>
      </c>
      <c r="K27" s="102">
        <v>1</v>
      </c>
      <c r="L27" s="103">
        <v>60.5</v>
      </c>
      <c r="M27" s="67"/>
      <c r="N27" s="111">
        <f t="shared" si="3"/>
        <v>9672</v>
      </c>
      <c r="O27" s="112"/>
      <c r="P27" s="101">
        <f t="shared" si="4"/>
        <v>4840</v>
      </c>
      <c r="Q27" s="112"/>
      <c r="R27" s="113">
        <f t="shared" si="5"/>
        <v>4832</v>
      </c>
      <c r="S27" s="104">
        <v>20</v>
      </c>
      <c r="T27" s="113">
        <f t="shared" si="9"/>
        <v>241.6</v>
      </c>
      <c r="U27" s="114">
        <f t="shared" si="6"/>
        <v>966.4</v>
      </c>
      <c r="V27" s="114">
        <f t="shared" si="10"/>
        <v>1087.2</v>
      </c>
      <c r="W27" s="115">
        <f t="shared" si="11"/>
        <v>1208</v>
      </c>
      <c r="X27" s="67"/>
    </row>
    <row r="28" spans="1:24" s="5" customFormat="1" ht="14.25" customHeight="1">
      <c r="A28" s="23" t="s">
        <v>46</v>
      </c>
      <c r="B28" s="24" t="s">
        <v>242</v>
      </c>
      <c r="C28" s="24" t="s">
        <v>243</v>
      </c>
      <c r="D28" s="24" t="s">
        <v>95</v>
      </c>
      <c r="E28" s="100">
        <v>28</v>
      </c>
      <c r="F28" s="101">
        <f t="shared" si="7"/>
        <v>56</v>
      </c>
      <c r="G28" s="101">
        <v>3</v>
      </c>
      <c r="H28" s="101">
        <v>40.3</v>
      </c>
      <c r="I28" s="100">
        <v>28</v>
      </c>
      <c r="J28" s="101">
        <f t="shared" si="8"/>
        <v>56</v>
      </c>
      <c r="K28" s="102">
        <v>1</v>
      </c>
      <c r="L28" s="103">
        <v>60.5</v>
      </c>
      <c r="M28" s="67"/>
      <c r="N28" s="111">
        <f t="shared" si="3"/>
        <v>6770.4</v>
      </c>
      <c r="O28" s="112"/>
      <c r="P28" s="101">
        <f t="shared" si="4"/>
        <v>3388</v>
      </c>
      <c r="Q28" s="112"/>
      <c r="R28" s="113">
        <f t="shared" si="5"/>
        <v>3382.3999999999996</v>
      </c>
      <c r="S28" s="104">
        <v>20</v>
      </c>
      <c r="T28" s="113">
        <f t="shared" si="9"/>
        <v>169.11999999999998</v>
      </c>
      <c r="U28" s="114">
        <f t="shared" si="6"/>
        <v>676.4799999999999</v>
      </c>
      <c r="V28" s="114">
        <f t="shared" si="10"/>
        <v>761.0399999999998</v>
      </c>
      <c r="W28" s="115">
        <f t="shared" si="11"/>
        <v>845.5999999999999</v>
      </c>
      <c r="X28" s="67"/>
    </row>
    <row r="29" spans="1:24" s="5" customFormat="1" ht="14.25" customHeight="1">
      <c r="A29" s="23" t="s">
        <v>46</v>
      </c>
      <c r="B29" s="24" t="s">
        <v>57</v>
      </c>
      <c r="C29" s="24" t="s">
        <v>58</v>
      </c>
      <c r="D29" s="24" t="s">
        <v>59</v>
      </c>
      <c r="E29" s="100">
        <v>43</v>
      </c>
      <c r="F29" s="101">
        <f t="shared" si="7"/>
        <v>86</v>
      </c>
      <c r="G29" s="101">
        <v>3</v>
      </c>
      <c r="H29" s="101">
        <v>40.3</v>
      </c>
      <c r="I29" s="100">
        <v>43</v>
      </c>
      <c r="J29" s="101">
        <f t="shared" si="8"/>
        <v>86</v>
      </c>
      <c r="K29" s="102">
        <v>1</v>
      </c>
      <c r="L29" s="103">
        <v>60.5</v>
      </c>
      <c r="M29" s="67"/>
      <c r="N29" s="111">
        <f t="shared" si="3"/>
        <v>10397.4</v>
      </c>
      <c r="O29" s="112"/>
      <c r="P29" s="101">
        <f t="shared" si="4"/>
        <v>5203</v>
      </c>
      <c r="Q29" s="112"/>
      <c r="R29" s="113">
        <f t="shared" si="5"/>
        <v>5194.4</v>
      </c>
      <c r="S29" s="104">
        <v>20</v>
      </c>
      <c r="T29" s="113">
        <f t="shared" si="9"/>
        <v>259.71999999999997</v>
      </c>
      <c r="U29" s="114">
        <f t="shared" si="6"/>
        <v>1038.8799999999999</v>
      </c>
      <c r="V29" s="114">
        <f t="shared" si="10"/>
        <v>1168.7399999999998</v>
      </c>
      <c r="W29" s="115">
        <f t="shared" si="11"/>
        <v>1298.6</v>
      </c>
      <c r="X29" s="67"/>
    </row>
    <row r="30" spans="1:24" s="5" customFormat="1" ht="14.25" customHeight="1">
      <c r="A30" s="23" t="s">
        <v>46</v>
      </c>
      <c r="B30" s="24" t="s">
        <v>227</v>
      </c>
      <c r="C30" s="24" t="s">
        <v>228</v>
      </c>
      <c r="D30" s="24" t="s">
        <v>229</v>
      </c>
      <c r="E30" s="100">
        <v>7</v>
      </c>
      <c r="F30" s="101">
        <f t="shared" si="7"/>
        <v>14</v>
      </c>
      <c r="G30" s="101">
        <v>3</v>
      </c>
      <c r="H30" s="101">
        <v>40.3</v>
      </c>
      <c r="I30" s="100">
        <v>7</v>
      </c>
      <c r="J30" s="101">
        <f t="shared" si="8"/>
        <v>14</v>
      </c>
      <c r="K30" s="102">
        <v>1</v>
      </c>
      <c r="L30" s="103">
        <v>60.5</v>
      </c>
      <c r="M30" s="67"/>
      <c r="N30" s="111">
        <f t="shared" si="3"/>
        <v>1692.6</v>
      </c>
      <c r="O30" s="112"/>
      <c r="P30" s="101">
        <f t="shared" si="4"/>
        <v>847</v>
      </c>
      <c r="Q30" s="112"/>
      <c r="R30" s="113">
        <f t="shared" si="5"/>
        <v>845.5999999999999</v>
      </c>
      <c r="S30" s="104">
        <v>20</v>
      </c>
      <c r="T30" s="113">
        <f t="shared" si="9"/>
        <v>42.279999999999994</v>
      </c>
      <c r="U30" s="114">
        <f t="shared" si="6"/>
        <v>169.11999999999998</v>
      </c>
      <c r="V30" s="114">
        <f t="shared" si="10"/>
        <v>190.25999999999996</v>
      </c>
      <c r="W30" s="115">
        <f t="shared" si="11"/>
        <v>211.39999999999998</v>
      </c>
      <c r="X30" s="67"/>
    </row>
    <row r="31" spans="1:24" s="5" customFormat="1" ht="14.25" customHeight="1">
      <c r="A31" s="23" t="s">
        <v>46</v>
      </c>
      <c r="B31" s="24" t="s">
        <v>85</v>
      </c>
      <c r="C31" s="24" t="s">
        <v>86</v>
      </c>
      <c r="D31" s="24" t="s">
        <v>30</v>
      </c>
      <c r="E31" s="100">
        <v>10</v>
      </c>
      <c r="F31" s="101">
        <f t="shared" si="7"/>
        <v>20</v>
      </c>
      <c r="G31" s="101">
        <v>3</v>
      </c>
      <c r="H31" s="101">
        <v>40.3</v>
      </c>
      <c r="I31" s="100">
        <v>10</v>
      </c>
      <c r="J31" s="101">
        <f t="shared" si="8"/>
        <v>20</v>
      </c>
      <c r="K31" s="102">
        <v>1</v>
      </c>
      <c r="L31" s="103">
        <v>60.5</v>
      </c>
      <c r="M31" s="67"/>
      <c r="N31" s="111">
        <f t="shared" si="3"/>
        <v>2418</v>
      </c>
      <c r="O31" s="112"/>
      <c r="P31" s="101">
        <f t="shared" si="4"/>
        <v>1210</v>
      </c>
      <c r="Q31" s="112"/>
      <c r="R31" s="113">
        <f t="shared" si="5"/>
        <v>1208</v>
      </c>
      <c r="S31" s="104">
        <v>20</v>
      </c>
      <c r="T31" s="113">
        <f t="shared" si="9"/>
        <v>60.4</v>
      </c>
      <c r="U31" s="114">
        <f t="shared" si="6"/>
        <v>241.6</v>
      </c>
      <c r="V31" s="114">
        <f t="shared" si="10"/>
        <v>271.8</v>
      </c>
      <c r="W31" s="115">
        <f t="shared" si="11"/>
        <v>302</v>
      </c>
      <c r="X31" s="67"/>
    </row>
    <row r="32" spans="1:24" s="5" customFormat="1" ht="14.25" customHeight="1">
      <c r="A32" s="23" t="s">
        <v>46</v>
      </c>
      <c r="B32" s="24" t="s">
        <v>47</v>
      </c>
      <c r="C32" s="24" t="s">
        <v>48</v>
      </c>
      <c r="D32" s="24" t="s">
        <v>18</v>
      </c>
      <c r="E32" s="100">
        <v>5</v>
      </c>
      <c r="F32" s="101">
        <f t="shared" si="7"/>
        <v>10</v>
      </c>
      <c r="G32" s="101">
        <v>3</v>
      </c>
      <c r="H32" s="101">
        <v>40.3</v>
      </c>
      <c r="I32" s="100">
        <v>5</v>
      </c>
      <c r="J32" s="101">
        <f t="shared" si="8"/>
        <v>10</v>
      </c>
      <c r="K32" s="102">
        <v>1</v>
      </c>
      <c r="L32" s="103">
        <v>60.5</v>
      </c>
      <c r="M32" s="67"/>
      <c r="N32" s="111">
        <f t="shared" si="3"/>
        <v>1209</v>
      </c>
      <c r="O32" s="112"/>
      <c r="P32" s="101">
        <f t="shared" si="4"/>
        <v>605</v>
      </c>
      <c r="Q32" s="112"/>
      <c r="R32" s="113">
        <f t="shared" si="5"/>
        <v>604</v>
      </c>
      <c r="S32" s="104">
        <v>20</v>
      </c>
      <c r="T32" s="113">
        <f t="shared" si="9"/>
        <v>30.2</v>
      </c>
      <c r="U32" s="114">
        <f t="shared" si="6"/>
        <v>120.8</v>
      </c>
      <c r="V32" s="114">
        <f t="shared" si="10"/>
        <v>135.9</v>
      </c>
      <c r="W32" s="115">
        <f t="shared" si="11"/>
        <v>151</v>
      </c>
      <c r="X32" s="67"/>
    </row>
    <row r="33" spans="1:24" s="5" customFormat="1" ht="14.25" customHeight="1">
      <c r="A33" s="23" t="s">
        <v>46</v>
      </c>
      <c r="B33" s="24" t="s">
        <v>49</v>
      </c>
      <c r="C33" s="24" t="s">
        <v>50</v>
      </c>
      <c r="D33" s="24" t="s">
        <v>18</v>
      </c>
      <c r="E33" s="100">
        <v>1</v>
      </c>
      <c r="F33" s="101">
        <f t="shared" si="7"/>
        <v>2</v>
      </c>
      <c r="G33" s="101">
        <v>3</v>
      </c>
      <c r="H33" s="101">
        <v>40.3</v>
      </c>
      <c r="I33" s="100">
        <v>1</v>
      </c>
      <c r="J33" s="101">
        <f t="shared" si="8"/>
        <v>2</v>
      </c>
      <c r="K33" s="102">
        <v>1</v>
      </c>
      <c r="L33" s="103">
        <v>60.5</v>
      </c>
      <c r="M33" s="67"/>
      <c r="N33" s="111">
        <f t="shared" si="3"/>
        <v>241.79999999999998</v>
      </c>
      <c r="O33" s="112"/>
      <c r="P33" s="101">
        <f t="shared" si="4"/>
        <v>121</v>
      </c>
      <c r="Q33" s="112"/>
      <c r="R33" s="113">
        <f t="shared" si="5"/>
        <v>120.79999999999998</v>
      </c>
      <c r="S33" s="104">
        <v>20</v>
      </c>
      <c r="T33" s="113">
        <f t="shared" si="9"/>
        <v>6.039999999999999</v>
      </c>
      <c r="U33" s="114">
        <f t="shared" si="6"/>
        <v>24.159999999999997</v>
      </c>
      <c r="V33" s="114">
        <f t="shared" si="10"/>
        <v>27.179999999999996</v>
      </c>
      <c r="W33" s="115">
        <f t="shared" si="11"/>
        <v>30.199999999999996</v>
      </c>
      <c r="X33" s="67"/>
    </row>
    <row r="34" spans="1:24" s="5" customFormat="1" ht="14.25" customHeight="1">
      <c r="A34" s="23" t="s">
        <v>46</v>
      </c>
      <c r="B34" s="24" t="s">
        <v>120</v>
      </c>
      <c r="C34" s="24" t="s">
        <v>121</v>
      </c>
      <c r="D34" s="24" t="s">
        <v>18</v>
      </c>
      <c r="E34" s="100">
        <v>5</v>
      </c>
      <c r="F34" s="101">
        <f t="shared" si="7"/>
        <v>10</v>
      </c>
      <c r="G34" s="101">
        <v>3</v>
      </c>
      <c r="H34" s="101">
        <v>40.3</v>
      </c>
      <c r="I34" s="100">
        <v>5</v>
      </c>
      <c r="J34" s="101">
        <f t="shared" si="8"/>
        <v>10</v>
      </c>
      <c r="K34" s="102">
        <v>1</v>
      </c>
      <c r="L34" s="103">
        <v>60.5</v>
      </c>
      <c r="M34" s="67"/>
      <c r="N34" s="111">
        <f t="shared" si="3"/>
        <v>1209</v>
      </c>
      <c r="O34" s="112"/>
      <c r="P34" s="101">
        <f t="shared" si="4"/>
        <v>605</v>
      </c>
      <c r="Q34" s="112"/>
      <c r="R34" s="113">
        <f t="shared" si="5"/>
        <v>604</v>
      </c>
      <c r="S34" s="104">
        <v>20</v>
      </c>
      <c r="T34" s="113">
        <f t="shared" si="9"/>
        <v>30.2</v>
      </c>
      <c r="U34" s="114">
        <f t="shared" si="6"/>
        <v>120.8</v>
      </c>
      <c r="V34" s="114">
        <f t="shared" si="10"/>
        <v>135.9</v>
      </c>
      <c r="W34" s="115">
        <f t="shared" si="11"/>
        <v>151</v>
      </c>
      <c r="X34" s="67"/>
    </row>
    <row r="35" spans="1:24" s="5" customFormat="1" ht="14.25" customHeight="1">
      <c r="A35" s="23" t="s">
        <v>46</v>
      </c>
      <c r="B35" s="24" t="s">
        <v>147</v>
      </c>
      <c r="C35" s="24" t="s">
        <v>148</v>
      </c>
      <c r="D35" s="24" t="s">
        <v>18</v>
      </c>
      <c r="E35" s="100">
        <v>4</v>
      </c>
      <c r="F35" s="101">
        <f t="shared" si="7"/>
        <v>8</v>
      </c>
      <c r="G35" s="101">
        <v>3</v>
      </c>
      <c r="H35" s="101">
        <v>40.3</v>
      </c>
      <c r="I35" s="100">
        <v>4</v>
      </c>
      <c r="J35" s="101">
        <f t="shared" si="8"/>
        <v>8</v>
      </c>
      <c r="K35" s="102">
        <v>1</v>
      </c>
      <c r="L35" s="103">
        <v>60.5</v>
      </c>
      <c r="M35" s="67"/>
      <c r="N35" s="111">
        <f t="shared" si="3"/>
        <v>967.1999999999999</v>
      </c>
      <c r="O35" s="112"/>
      <c r="P35" s="101">
        <f t="shared" si="4"/>
        <v>484</v>
      </c>
      <c r="Q35" s="112"/>
      <c r="R35" s="113">
        <f t="shared" si="5"/>
        <v>483.19999999999993</v>
      </c>
      <c r="S35" s="104">
        <v>20</v>
      </c>
      <c r="T35" s="113">
        <f t="shared" si="9"/>
        <v>24.159999999999997</v>
      </c>
      <c r="U35" s="114">
        <f t="shared" si="6"/>
        <v>96.63999999999999</v>
      </c>
      <c r="V35" s="114">
        <f t="shared" si="10"/>
        <v>108.71999999999998</v>
      </c>
      <c r="W35" s="115">
        <f t="shared" si="11"/>
        <v>120.79999999999998</v>
      </c>
      <c r="X35" s="67"/>
    </row>
    <row r="36" spans="1:24" s="5" customFormat="1" ht="14.25" customHeight="1">
      <c r="A36" s="23" t="s">
        <v>46</v>
      </c>
      <c r="B36" s="24" t="s">
        <v>166</v>
      </c>
      <c r="C36" s="24" t="s">
        <v>167</v>
      </c>
      <c r="D36" s="24" t="s">
        <v>18</v>
      </c>
      <c r="E36" s="100">
        <v>3</v>
      </c>
      <c r="F36" s="101">
        <f t="shared" si="7"/>
        <v>6</v>
      </c>
      <c r="G36" s="101">
        <v>3</v>
      </c>
      <c r="H36" s="101">
        <v>40.3</v>
      </c>
      <c r="I36" s="100">
        <v>3</v>
      </c>
      <c r="J36" s="101">
        <f t="shared" si="8"/>
        <v>6</v>
      </c>
      <c r="K36" s="102">
        <v>1</v>
      </c>
      <c r="L36" s="103">
        <v>60.5</v>
      </c>
      <c r="M36" s="67"/>
      <c r="N36" s="111">
        <f t="shared" si="3"/>
        <v>725.4</v>
      </c>
      <c r="O36" s="112"/>
      <c r="P36" s="101">
        <f t="shared" si="4"/>
        <v>363</v>
      </c>
      <c r="Q36" s="112"/>
      <c r="R36" s="113">
        <f t="shared" si="5"/>
        <v>362.4</v>
      </c>
      <c r="S36" s="104">
        <v>20</v>
      </c>
      <c r="T36" s="113">
        <f t="shared" si="9"/>
        <v>18.119999999999997</v>
      </c>
      <c r="U36" s="114">
        <f t="shared" si="6"/>
        <v>72.47999999999999</v>
      </c>
      <c r="V36" s="114">
        <f t="shared" si="10"/>
        <v>81.53999999999999</v>
      </c>
      <c r="W36" s="115">
        <f t="shared" si="11"/>
        <v>90.6</v>
      </c>
      <c r="X36" s="67"/>
    </row>
    <row r="37" spans="1:24" s="5" customFormat="1" ht="14.25" customHeight="1">
      <c r="A37" s="23" t="s">
        <v>46</v>
      </c>
      <c r="B37" s="24" t="s">
        <v>215</v>
      </c>
      <c r="C37" s="24" t="s">
        <v>216</v>
      </c>
      <c r="D37" s="24" t="s">
        <v>18</v>
      </c>
      <c r="E37" s="100">
        <v>5</v>
      </c>
      <c r="F37" s="101">
        <f t="shared" si="7"/>
        <v>10</v>
      </c>
      <c r="G37" s="101">
        <v>3</v>
      </c>
      <c r="H37" s="101">
        <v>40.3</v>
      </c>
      <c r="I37" s="100">
        <v>5</v>
      </c>
      <c r="J37" s="101">
        <f t="shared" si="8"/>
        <v>10</v>
      </c>
      <c r="K37" s="102">
        <v>1</v>
      </c>
      <c r="L37" s="103">
        <v>60.5</v>
      </c>
      <c r="M37" s="67"/>
      <c r="N37" s="111">
        <f t="shared" si="3"/>
        <v>1209</v>
      </c>
      <c r="O37" s="112"/>
      <c r="P37" s="101">
        <f t="shared" si="4"/>
        <v>605</v>
      </c>
      <c r="Q37" s="112"/>
      <c r="R37" s="113">
        <f t="shared" si="5"/>
        <v>604</v>
      </c>
      <c r="S37" s="104">
        <v>20</v>
      </c>
      <c r="T37" s="113">
        <f t="shared" si="9"/>
        <v>30.2</v>
      </c>
      <c r="U37" s="114">
        <f t="shared" si="6"/>
        <v>120.8</v>
      </c>
      <c r="V37" s="114">
        <f t="shared" si="10"/>
        <v>135.9</v>
      </c>
      <c r="W37" s="115">
        <f t="shared" si="11"/>
        <v>151</v>
      </c>
      <c r="X37" s="67"/>
    </row>
    <row r="38" spans="1:24" s="5" customFormat="1" ht="14.25" customHeight="1">
      <c r="A38" s="23" t="s">
        <v>46</v>
      </c>
      <c r="B38" s="24" t="s">
        <v>232</v>
      </c>
      <c r="C38" s="24" t="s">
        <v>276</v>
      </c>
      <c r="D38" s="24" t="s">
        <v>18</v>
      </c>
      <c r="E38" s="100">
        <v>4</v>
      </c>
      <c r="F38" s="101">
        <f t="shared" si="7"/>
        <v>8</v>
      </c>
      <c r="G38" s="101">
        <v>3</v>
      </c>
      <c r="H38" s="101">
        <v>40.3</v>
      </c>
      <c r="I38" s="100">
        <v>4</v>
      </c>
      <c r="J38" s="101">
        <f t="shared" si="8"/>
        <v>8</v>
      </c>
      <c r="K38" s="102">
        <v>1</v>
      </c>
      <c r="L38" s="103">
        <v>60.5</v>
      </c>
      <c r="M38" s="67"/>
      <c r="N38" s="111">
        <f t="shared" si="3"/>
        <v>967.1999999999999</v>
      </c>
      <c r="O38" s="112"/>
      <c r="P38" s="101">
        <f t="shared" si="4"/>
        <v>484</v>
      </c>
      <c r="Q38" s="112"/>
      <c r="R38" s="113">
        <f t="shared" si="5"/>
        <v>483.19999999999993</v>
      </c>
      <c r="S38" s="104">
        <v>20</v>
      </c>
      <c r="T38" s="113">
        <f t="shared" si="9"/>
        <v>24.159999999999997</v>
      </c>
      <c r="U38" s="114">
        <f t="shared" si="6"/>
        <v>96.63999999999999</v>
      </c>
      <c r="V38" s="114">
        <f t="shared" si="10"/>
        <v>108.71999999999998</v>
      </c>
      <c r="W38" s="115">
        <f t="shared" si="11"/>
        <v>120.79999999999998</v>
      </c>
      <c r="X38" s="67"/>
    </row>
    <row r="39" spans="1:24" s="5" customFormat="1" ht="14.25" customHeight="1">
      <c r="A39" s="23" t="s">
        <v>46</v>
      </c>
      <c r="B39" s="24" t="s">
        <v>249</v>
      </c>
      <c r="C39" s="24" t="s">
        <v>250</v>
      </c>
      <c r="D39" s="24" t="s">
        <v>18</v>
      </c>
      <c r="E39" s="100">
        <v>5</v>
      </c>
      <c r="F39" s="101">
        <f t="shared" si="7"/>
        <v>10</v>
      </c>
      <c r="G39" s="101">
        <v>3</v>
      </c>
      <c r="H39" s="101">
        <v>40.3</v>
      </c>
      <c r="I39" s="100">
        <v>5</v>
      </c>
      <c r="J39" s="101">
        <f t="shared" si="8"/>
        <v>10</v>
      </c>
      <c r="K39" s="102">
        <v>1</v>
      </c>
      <c r="L39" s="103">
        <v>60.5</v>
      </c>
      <c r="M39" s="67"/>
      <c r="N39" s="111">
        <f t="shared" si="3"/>
        <v>1209</v>
      </c>
      <c r="O39" s="112"/>
      <c r="P39" s="101">
        <f t="shared" si="4"/>
        <v>605</v>
      </c>
      <c r="Q39" s="112"/>
      <c r="R39" s="113">
        <f t="shared" si="5"/>
        <v>604</v>
      </c>
      <c r="S39" s="104">
        <v>20</v>
      </c>
      <c r="T39" s="113">
        <f t="shared" si="9"/>
        <v>30.2</v>
      </c>
      <c r="U39" s="114">
        <f t="shared" si="6"/>
        <v>120.8</v>
      </c>
      <c r="V39" s="114">
        <f t="shared" si="10"/>
        <v>135.9</v>
      </c>
      <c r="W39" s="115">
        <f t="shared" si="11"/>
        <v>151</v>
      </c>
      <c r="X39" s="67"/>
    </row>
    <row r="40" spans="1:24" s="5" customFormat="1" ht="14.25" customHeight="1">
      <c r="A40" s="23" t="s">
        <v>46</v>
      </c>
      <c r="B40" s="24" t="s">
        <v>155</v>
      </c>
      <c r="C40" s="24" t="s">
        <v>156</v>
      </c>
      <c r="D40" s="24" t="s">
        <v>157</v>
      </c>
      <c r="E40" s="100">
        <v>9</v>
      </c>
      <c r="F40" s="101">
        <f t="shared" si="7"/>
        <v>18</v>
      </c>
      <c r="G40" s="101">
        <v>3</v>
      </c>
      <c r="H40" s="101">
        <v>40.3</v>
      </c>
      <c r="I40" s="100">
        <v>9</v>
      </c>
      <c r="J40" s="101">
        <f t="shared" si="8"/>
        <v>18</v>
      </c>
      <c r="K40" s="102">
        <v>1</v>
      </c>
      <c r="L40" s="103">
        <v>60.5</v>
      </c>
      <c r="M40" s="67"/>
      <c r="N40" s="111">
        <f t="shared" si="3"/>
        <v>2176.2</v>
      </c>
      <c r="O40" s="112"/>
      <c r="P40" s="101">
        <f t="shared" si="4"/>
        <v>1089</v>
      </c>
      <c r="Q40" s="112"/>
      <c r="R40" s="113">
        <f t="shared" si="5"/>
        <v>1087.1999999999998</v>
      </c>
      <c r="S40" s="104">
        <v>20</v>
      </c>
      <c r="T40" s="113">
        <f t="shared" si="9"/>
        <v>54.35999999999999</v>
      </c>
      <c r="U40" s="114">
        <f t="shared" si="6"/>
        <v>217.43999999999997</v>
      </c>
      <c r="V40" s="114">
        <f t="shared" si="10"/>
        <v>244.61999999999998</v>
      </c>
      <c r="W40" s="115">
        <f t="shared" si="11"/>
        <v>271.79999999999995</v>
      </c>
      <c r="X40" s="67"/>
    </row>
    <row r="41" spans="1:24" s="5" customFormat="1" ht="14.25" customHeight="1" thickBot="1">
      <c r="A41" s="36" t="s">
        <v>46</v>
      </c>
      <c r="B41" s="98" t="s">
        <v>158</v>
      </c>
      <c r="C41" s="98" t="s">
        <v>156</v>
      </c>
      <c r="D41" s="98" t="s">
        <v>157</v>
      </c>
      <c r="E41" s="26">
        <v>9</v>
      </c>
      <c r="F41" s="27">
        <f t="shared" si="7"/>
        <v>18</v>
      </c>
      <c r="G41" s="27">
        <v>3</v>
      </c>
      <c r="H41" s="27">
        <v>40.3</v>
      </c>
      <c r="I41" s="26">
        <v>9</v>
      </c>
      <c r="J41" s="27">
        <f t="shared" si="8"/>
        <v>18</v>
      </c>
      <c r="K41" s="28">
        <v>1</v>
      </c>
      <c r="L41" s="29">
        <v>60.5</v>
      </c>
      <c r="M41" s="67"/>
      <c r="N41" s="30">
        <f t="shared" si="3"/>
        <v>2176.2</v>
      </c>
      <c r="O41" s="31"/>
      <c r="P41" s="27">
        <f t="shared" si="4"/>
        <v>1089</v>
      </c>
      <c r="Q41" s="31"/>
      <c r="R41" s="32">
        <f t="shared" si="5"/>
        <v>1087.1999999999998</v>
      </c>
      <c r="S41" s="33">
        <v>20</v>
      </c>
      <c r="T41" s="32">
        <f t="shared" si="9"/>
        <v>54.35999999999999</v>
      </c>
      <c r="U41" s="34">
        <f t="shared" si="6"/>
        <v>217.43999999999997</v>
      </c>
      <c r="V41" s="34">
        <f t="shared" si="10"/>
        <v>244.61999999999998</v>
      </c>
      <c r="W41" s="35">
        <f t="shared" si="11"/>
        <v>271.79999999999995</v>
      </c>
      <c r="X41" s="67"/>
    </row>
    <row r="42" spans="1:24" s="5" customFormat="1" ht="21.75" customHeight="1" thickBot="1">
      <c r="A42" s="39"/>
      <c r="B42" s="40"/>
      <c r="C42" s="40"/>
      <c r="D42" s="40"/>
      <c r="E42" s="134" t="s">
        <v>285</v>
      </c>
      <c r="F42" s="135"/>
      <c r="G42" s="135"/>
      <c r="H42" s="135"/>
      <c r="I42" s="135"/>
      <c r="J42" s="135"/>
      <c r="K42" s="135"/>
      <c r="L42" s="136"/>
      <c r="M42" s="73"/>
      <c r="N42" s="88">
        <f>SUM(N4:N41)</f>
        <v>170952.59999999998</v>
      </c>
      <c r="O42" s="16"/>
      <c r="P42" s="89">
        <f>SUM(P4:P41)</f>
        <v>85547</v>
      </c>
      <c r="Q42" s="16" t="s">
        <v>259</v>
      </c>
      <c r="R42" s="90">
        <f aca="true" t="shared" si="12" ref="R42:W42">SUM(R4:R41)</f>
        <v>85405.59999999996</v>
      </c>
      <c r="S42" s="91" t="s">
        <v>259</v>
      </c>
      <c r="T42" s="90">
        <f t="shared" si="12"/>
        <v>4270.279999999998</v>
      </c>
      <c r="U42" s="92">
        <f t="shared" si="12"/>
        <v>17081.11999999999</v>
      </c>
      <c r="V42" s="92">
        <f t="shared" si="12"/>
        <v>19216.260000000002</v>
      </c>
      <c r="W42" s="93">
        <f t="shared" si="12"/>
        <v>21351.39999999999</v>
      </c>
      <c r="X42" s="67"/>
    </row>
    <row r="43" spans="1:24" s="5" customFormat="1" ht="21" customHeight="1" thickBot="1">
      <c r="A43" s="87"/>
      <c r="B43" s="85" t="s">
        <v>284</v>
      </c>
      <c r="C43" s="75"/>
      <c r="D43" s="75"/>
      <c r="E43" s="80"/>
      <c r="F43" s="76"/>
      <c r="G43" s="76"/>
      <c r="H43" s="76"/>
      <c r="I43" s="77"/>
      <c r="J43" s="76"/>
      <c r="K43" s="78"/>
      <c r="L43" s="67"/>
      <c r="M43" s="67"/>
      <c r="N43" s="79"/>
      <c r="O43" s="67"/>
      <c r="P43" s="76"/>
      <c r="Q43" s="67"/>
      <c r="R43" s="79"/>
      <c r="S43" s="76"/>
      <c r="T43" s="79"/>
      <c r="U43" s="67"/>
      <c r="V43" s="67"/>
      <c r="W43" s="67"/>
      <c r="X43" s="67"/>
    </row>
    <row r="44" spans="1:24" s="5" customFormat="1" ht="13.5" customHeight="1">
      <c r="A44" s="43" t="s">
        <v>12</v>
      </c>
      <c r="B44" s="44" t="s">
        <v>162</v>
      </c>
      <c r="C44" s="45" t="s">
        <v>277</v>
      </c>
      <c r="D44" s="24" t="s">
        <v>35</v>
      </c>
      <c r="E44" s="25">
        <v>11</v>
      </c>
      <c r="F44" s="6">
        <f t="shared" si="7"/>
        <v>22</v>
      </c>
      <c r="G44" s="6">
        <v>3</v>
      </c>
      <c r="H44" s="6">
        <v>41</v>
      </c>
      <c r="I44" s="25">
        <v>11</v>
      </c>
      <c r="J44" s="6">
        <f t="shared" si="8"/>
        <v>22</v>
      </c>
      <c r="K44" s="46">
        <v>1</v>
      </c>
      <c r="L44" s="47">
        <v>61</v>
      </c>
      <c r="M44" s="67"/>
      <c r="N44" s="116">
        <f aca="true" t="shared" si="13" ref="N44:N80">SUM(F44*G44*H44)</f>
        <v>2706</v>
      </c>
      <c r="O44" s="117"/>
      <c r="P44" s="118">
        <f t="shared" si="4"/>
        <v>1342</v>
      </c>
      <c r="Q44" s="117"/>
      <c r="R44" s="119">
        <f t="shared" si="5"/>
        <v>1364</v>
      </c>
      <c r="S44" s="120">
        <v>20</v>
      </c>
      <c r="T44" s="119">
        <f>SUM(R44/S44)</f>
        <v>68.2</v>
      </c>
      <c r="U44" s="121">
        <f t="shared" si="6"/>
        <v>272.8</v>
      </c>
      <c r="V44" s="121">
        <f t="shared" si="10"/>
        <v>306.90000000000003</v>
      </c>
      <c r="W44" s="122">
        <f t="shared" si="11"/>
        <v>341</v>
      </c>
      <c r="X44" s="67"/>
    </row>
    <row r="45" spans="1:24" s="5" customFormat="1" ht="14.25" customHeight="1">
      <c r="A45" s="48" t="s">
        <v>12</v>
      </c>
      <c r="B45" s="49" t="s">
        <v>213</v>
      </c>
      <c r="C45" s="45" t="s">
        <v>214</v>
      </c>
      <c r="D45" s="24" t="s">
        <v>35</v>
      </c>
      <c r="E45" s="100">
        <v>3</v>
      </c>
      <c r="F45" s="101">
        <f t="shared" si="7"/>
        <v>6</v>
      </c>
      <c r="G45" s="101">
        <v>3</v>
      </c>
      <c r="H45" s="101">
        <v>41</v>
      </c>
      <c r="I45" s="100">
        <v>3</v>
      </c>
      <c r="J45" s="101">
        <f t="shared" si="8"/>
        <v>6</v>
      </c>
      <c r="K45" s="102">
        <v>1</v>
      </c>
      <c r="L45" s="103">
        <v>61</v>
      </c>
      <c r="M45" s="67"/>
      <c r="N45" s="111">
        <f t="shared" si="13"/>
        <v>738</v>
      </c>
      <c r="O45" s="112"/>
      <c r="P45" s="101">
        <f t="shared" si="4"/>
        <v>366</v>
      </c>
      <c r="Q45" s="112"/>
      <c r="R45" s="113">
        <f t="shared" si="5"/>
        <v>372</v>
      </c>
      <c r="S45" s="104">
        <v>20</v>
      </c>
      <c r="T45" s="113">
        <f>SUM(R45/S45)</f>
        <v>18.6</v>
      </c>
      <c r="U45" s="114">
        <f t="shared" si="6"/>
        <v>74.4</v>
      </c>
      <c r="V45" s="114">
        <f t="shared" si="10"/>
        <v>83.7</v>
      </c>
      <c r="W45" s="115">
        <f t="shared" si="11"/>
        <v>93</v>
      </c>
      <c r="X45" s="67"/>
    </row>
    <row r="46" spans="1:24" s="5" customFormat="1" ht="14.25" customHeight="1">
      <c r="A46" s="48" t="s">
        <v>12</v>
      </c>
      <c r="B46" s="49" t="s">
        <v>75</v>
      </c>
      <c r="C46" s="45" t="s">
        <v>76</v>
      </c>
      <c r="D46" s="24" t="s">
        <v>77</v>
      </c>
      <c r="E46" s="100">
        <v>50</v>
      </c>
      <c r="F46" s="101">
        <f t="shared" si="7"/>
        <v>100</v>
      </c>
      <c r="G46" s="101">
        <v>3</v>
      </c>
      <c r="H46" s="101">
        <v>41</v>
      </c>
      <c r="I46" s="100">
        <v>50</v>
      </c>
      <c r="J46" s="101">
        <f t="shared" si="8"/>
        <v>100</v>
      </c>
      <c r="K46" s="102">
        <v>1</v>
      </c>
      <c r="L46" s="103">
        <v>61</v>
      </c>
      <c r="M46" s="67"/>
      <c r="N46" s="111">
        <f t="shared" si="13"/>
        <v>12300</v>
      </c>
      <c r="O46" s="112"/>
      <c r="P46" s="101">
        <f t="shared" si="4"/>
        <v>6100</v>
      </c>
      <c r="Q46" s="112"/>
      <c r="R46" s="113">
        <f t="shared" si="5"/>
        <v>6200</v>
      </c>
      <c r="S46" s="104">
        <v>20</v>
      </c>
      <c r="T46" s="113">
        <f>SUM(R46/S46)</f>
        <v>310</v>
      </c>
      <c r="U46" s="114">
        <f t="shared" si="6"/>
        <v>1240</v>
      </c>
      <c r="V46" s="114">
        <f t="shared" si="10"/>
        <v>1395</v>
      </c>
      <c r="W46" s="115">
        <f t="shared" si="11"/>
        <v>1550</v>
      </c>
      <c r="X46" s="67"/>
    </row>
    <row r="47" spans="1:24" s="5" customFormat="1" ht="14.25" customHeight="1">
      <c r="A47" s="48" t="s">
        <v>12</v>
      </c>
      <c r="B47" s="49" t="s">
        <v>233</v>
      </c>
      <c r="C47" s="45" t="s">
        <v>234</v>
      </c>
      <c r="D47" s="24" t="s">
        <v>21</v>
      </c>
      <c r="E47" s="100">
        <v>11</v>
      </c>
      <c r="F47" s="101">
        <f t="shared" si="7"/>
        <v>22</v>
      </c>
      <c r="G47" s="101">
        <v>3</v>
      </c>
      <c r="H47" s="101">
        <v>41</v>
      </c>
      <c r="I47" s="100">
        <v>11</v>
      </c>
      <c r="J47" s="101">
        <f t="shared" si="8"/>
        <v>22</v>
      </c>
      <c r="K47" s="102">
        <v>1</v>
      </c>
      <c r="L47" s="103">
        <v>61</v>
      </c>
      <c r="M47" s="67"/>
      <c r="N47" s="111">
        <f t="shared" si="13"/>
        <v>2706</v>
      </c>
      <c r="O47" s="112"/>
      <c r="P47" s="101">
        <f t="shared" si="4"/>
        <v>1342</v>
      </c>
      <c r="Q47" s="112"/>
      <c r="R47" s="113">
        <f t="shared" si="5"/>
        <v>1364</v>
      </c>
      <c r="S47" s="104">
        <v>20</v>
      </c>
      <c r="T47" s="113">
        <f aca="true" t="shared" si="14" ref="T47:T54">SUM(R47/S47)</f>
        <v>68.2</v>
      </c>
      <c r="U47" s="114">
        <f t="shared" si="6"/>
        <v>272.8</v>
      </c>
      <c r="V47" s="114">
        <f t="shared" si="10"/>
        <v>306.90000000000003</v>
      </c>
      <c r="W47" s="115">
        <f t="shared" si="11"/>
        <v>341</v>
      </c>
      <c r="X47" s="67"/>
    </row>
    <row r="48" spans="1:24" s="5" customFormat="1" ht="14.25" customHeight="1">
      <c r="A48" s="48" t="s">
        <v>12</v>
      </c>
      <c r="B48" s="49" t="s">
        <v>36</v>
      </c>
      <c r="C48" s="45" t="s">
        <v>37</v>
      </c>
      <c r="D48" s="24" t="s">
        <v>38</v>
      </c>
      <c r="E48" s="100">
        <v>7</v>
      </c>
      <c r="F48" s="101">
        <f t="shared" si="7"/>
        <v>14</v>
      </c>
      <c r="G48" s="101">
        <v>3</v>
      </c>
      <c r="H48" s="101">
        <v>41</v>
      </c>
      <c r="I48" s="100">
        <v>7</v>
      </c>
      <c r="J48" s="101">
        <f t="shared" si="8"/>
        <v>14</v>
      </c>
      <c r="K48" s="102">
        <v>1</v>
      </c>
      <c r="L48" s="103">
        <v>61</v>
      </c>
      <c r="M48" s="67"/>
      <c r="N48" s="111">
        <f t="shared" si="13"/>
        <v>1722</v>
      </c>
      <c r="O48" s="112"/>
      <c r="P48" s="101">
        <f t="shared" si="4"/>
        <v>854</v>
      </c>
      <c r="Q48" s="112"/>
      <c r="R48" s="113">
        <f t="shared" si="5"/>
        <v>868</v>
      </c>
      <c r="S48" s="104">
        <v>20</v>
      </c>
      <c r="T48" s="113">
        <f t="shared" si="14"/>
        <v>43.4</v>
      </c>
      <c r="U48" s="114">
        <f t="shared" si="6"/>
        <v>173.6</v>
      </c>
      <c r="V48" s="114">
        <f t="shared" si="10"/>
        <v>195.29999999999998</v>
      </c>
      <c r="W48" s="115">
        <f t="shared" si="11"/>
        <v>217</v>
      </c>
      <c r="X48" s="67"/>
    </row>
    <row r="49" spans="1:24" s="5" customFormat="1" ht="14.25" customHeight="1">
      <c r="A49" s="48" t="s">
        <v>12</v>
      </c>
      <c r="B49" s="49" t="s">
        <v>122</v>
      </c>
      <c r="C49" s="45" t="s">
        <v>123</v>
      </c>
      <c r="D49" s="24" t="s">
        <v>38</v>
      </c>
      <c r="E49" s="100">
        <v>6</v>
      </c>
      <c r="F49" s="101">
        <f t="shared" si="7"/>
        <v>12</v>
      </c>
      <c r="G49" s="101">
        <v>3</v>
      </c>
      <c r="H49" s="101">
        <v>41</v>
      </c>
      <c r="I49" s="100">
        <v>6</v>
      </c>
      <c r="J49" s="101">
        <f t="shared" si="8"/>
        <v>12</v>
      </c>
      <c r="K49" s="102">
        <v>1</v>
      </c>
      <c r="L49" s="103">
        <v>61</v>
      </c>
      <c r="M49" s="67"/>
      <c r="N49" s="111">
        <f t="shared" si="13"/>
        <v>1476</v>
      </c>
      <c r="O49" s="112"/>
      <c r="P49" s="101">
        <f t="shared" si="4"/>
        <v>732</v>
      </c>
      <c r="Q49" s="112"/>
      <c r="R49" s="113">
        <f t="shared" si="5"/>
        <v>744</v>
      </c>
      <c r="S49" s="104">
        <v>20</v>
      </c>
      <c r="T49" s="113">
        <f t="shared" si="14"/>
        <v>37.2</v>
      </c>
      <c r="U49" s="114">
        <f t="shared" si="6"/>
        <v>148.8</v>
      </c>
      <c r="V49" s="114">
        <f t="shared" si="10"/>
        <v>167.4</v>
      </c>
      <c r="W49" s="115">
        <f t="shared" si="11"/>
        <v>186</v>
      </c>
      <c r="X49" s="67"/>
    </row>
    <row r="50" spans="1:24" s="5" customFormat="1" ht="14.25" customHeight="1">
      <c r="A50" s="48" t="s">
        <v>12</v>
      </c>
      <c r="B50" s="49" t="s">
        <v>125</v>
      </c>
      <c r="C50" s="45" t="s">
        <v>126</v>
      </c>
      <c r="D50" s="24" t="s">
        <v>127</v>
      </c>
      <c r="E50" s="100">
        <v>33</v>
      </c>
      <c r="F50" s="101">
        <f t="shared" si="7"/>
        <v>66</v>
      </c>
      <c r="G50" s="101">
        <v>3</v>
      </c>
      <c r="H50" s="101">
        <v>41</v>
      </c>
      <c r="I50" s="100">
        <v>33</v>
      </c>
      <c r="J50" s="101">
        <f t="shared" si="8"/>
        <v>66</v>
      </c>
      <c r="K50" s="102">
        <v>1</v>
      </c>
      <c r="L50" s="103">
        <v>61</v>
      </c>
      <c r="M50" s="67"/>
      <c r="N50" s="111">
        <f t="shared" si="13"/>
        <v>8118</v>
      </c>
      <c r="O50" s="112"/>
      <c r="P50" s="101">
        <f t="shared" si="4"/>
        <v>4026</v>
      </c>
      <c r="Q50" s="112"/>
      <c r="R50" s="113">
        <f t="shared" si="5"/>
        <v>4092</v>
      </c>
      <c r="S50" s="104">
        <v>20</v>
      </c>
      <c r="T50" s="113">
        <f t="shared" si="14"/>
        <v>204.6</v>
      </c>
      <c r="U50" s="114">
        <f t="shared" si="6"/>
        <v>818.4</v>
      </c>
      <c r="V50" s="114">
        <f t="shared" si="10"/>
        <v>920.6999999999999</v>
      </c>
      <c r="W50" s="115">
        <f t="shared" si="11"/>
        <v>1023</v>
      </c>
      <c r="X50" s="67"/>
    </row>
    <row r="51" spans="1:24" s="5" customFormat="1" ht="14.25" customHeight="1">
      <c r="A51" s="48" t="s">
        <v>12</v>
      </c>
      <c r="B51" s="49" t="s">
        <v>235</v>
      </c>
      <c r="C51" s="45" t="s">
        <v>236</v>
      </c>
      <c r="D51" s="24" t="s">
        <v>127</v>
      </c>
      <c r="E51" s="100">
        <v>39</v>
      </c>
      <c r="F51" s="101">
        <f t="shared" si="7"/>
        <v>78</v>
      </c>
      <c r="G51" s="101">
        <v>3</v>
      </c>
      <c r="H51" s="101">
        <v>41</v>
      </c>
      <c r="I51" s="100">
        <v>39</v>
      </c>
      <c r="J51" s="101">
        <f t="shared" si="8"/>
        <v>78</v>
      </c>
      <c r="K51" s="102">
        <v>1</v>
      </c>
      <c r="L51" s="103">
        <v>61</v>
      </c>
      <c r="M51" s="67"/>
      <c r="N51" s="111">
        <f t="shared" si="13"/>
        <v>9594</v>
      </c>
      <c r="O51" s="112"/>
      <c r="P51" s="101">
        <f t="shared" si="4"/>
        <v>4758</v>
      </c>
      <c r="Q51" s="112"/>
      <c r="R51" s="113">
        <f t="shared" si="5"/>
        <v>4836</v>
      </c>
      <c r="S51" s="104">
        <v>20</v>
      </c>
      <c r="T51" s="113">
        <f t="shared" si="14"/>
        <v>241.8</v>
      </c>
      <c r="U51" s="114">
        <f t="shared" si="6"/>
        <v>967.2</v>
      </c>
      <c r="V51" s="114">
        <f t="shared" si="10"/>
        <v>1088.1000000000001</v>
      </c>
      <c r="W51" s="115">
        <f t="shared" si="11"/>
        <v>1209</v>
      </c>
      <c r="X51" s="67"/>
    </row>
    <row r="52" spans="1:24" s="5" customFormat="1" ht="14.25" customHeight="1">
      <c r="A52" s="48" t="s">
        <v>12</v>
      </c>
      <c r="B52" s="49" t="s">
        <v>237</v>
      </c>
      <c r="C52" s="45" t="s">
        <v>238</v>
      </c>
      <c r="D52" s="24" t="s">
        <v>239</v>
      </c>
      <c r="E52" s="100">
        <v>34</v>
      </c>
      <c r="F52" s="101">
        <f t="shared" si="7"/>
        <v>68</v>
      </c>
      <c r="G52" s="101">
        <v>3</v>
      </c>
      <c r="H52" s="101">
        <v>41</v>
      </c>
      <c r="I52" s="100">
        <v>34</v>
      </c>
      <c r="J52" s="101">
        <f t="shared" si="8"/>
        <v>68</v>
      </c>
      <c r="K52" s="102">
        <v>1</v>
      </c>
      <c r="L52" s="103">
        <v>61</v>
      </c>
      <c r="M52" s="67"/>
      <c r="N52" s="111">
        <f t="shared" si="13"/>
        <v>8364</v>
      </c>
      <c r="O52" s="112"/>
      <c r="P52" s="101">
        <f t="shared" si="4"/>
        <v>4148</v>
      </c>
      <c r="Q52" s="112"/>
      <c r="R52" s="113">
        <f t="shared" si="5"/>
        <v>4216</v>
      </c>
      <c r="S52" s="104">
        <v>20</v>
      </c>
      <c r="T52" s="113">
        <f t="shared" si="14"/>
        <v>210.8</v>
      </c>
      <c r="U52" s="114">
        <f t="shared" si="6"/>
        <v>843.2</v>
      </c>
      <c r="V52" s="114">
        <f t="shared" si="10"/>
        <v>948.6</v>
      </c>
      <c r="W52" s="115">
        <f t="shared" si="11"/>
        <v>1054</v>
      </c>
      <c r="X52" s="67"/>
    </row>
    <row r="53" spans="1:24" s="5" customFormat="1" ht="14.25" customHeight="1">
      <c r="A53" s="48" t="s">
        <v>12</v>
      </c>
      <c r="B53" s="49" t="s">
        <v>192</v>
      </c>
      <c r="C53" s="45" t="s">
        <v>193</v>
      </c>
      <c r="D53" s="24" t="s">
        <v>191</v>
      </c>
      <c r="E53" s="100">
        <v>43</v>
      </c>
      <c r="F53" s="101">
        <f t="shared" si="7"/>
        <v>86</v>
      </c>
      <c r="G53" s="101">
        <v>3</v>
      </c>
      <c r="H53" s="101">
        <v>41</v>
      </c>
      <c r="I53" s="100">
        <v>43</v>
      </c>
      <c r="J53" s="101">
        <f t="shared" si="8"/>
        <v>86</v>
      </c>
      <c r="K53" s="102">
        <v>1</v>
      </c>
      <c r="L53" s="103">
        <v>61</v>
      </c>
      <c r="M53" s="67"/>
      <c r="N53" s="111">
        <f t="shared" si="13"/>
        <v>10578</v>
      </c>
      <c r="O53" s="112"/>
      <c r="P53" s="101">
        <f t="shared" si="4"/>
        <v>5246</v>
      </c>
      <c r="Q53" s="112"/>
      <c r="R53" s="113">
        <f t="shared" si="5"/>
        <v>5332</v>
      </c>
      <c r="S53" s="104">
        <v>20</v>
      </c>
      <c r="T53" s="113">
        <f t="shared" si="14"/>
        <v>266.6</v>
      </c>
      <c r="U53" s="114">
        <f t="shared" si="6"/>
        <v>1066.4</v>
      </c>
      <c r="V53" s="114">
        <f t="shared" si="10"/>
        <v>1199.7</v>
      </c>
      <c r="W53" s="115">
        <f t="shared" si="11"/>
        <v>1333</v>
      </c>
      <c r="X53" s="67"/>
    </row>
    <row r="54" spans="1:24" s="5" customFormat="1" ht="14.25" customHeight="1">
      <c r="A54" s="48" t="s">
        <v>12</v>
      </c>
      <c r="B54" s="49" t="s">
        <v>91</v>
      </c>
      <c r="C54" s="45" t="s">
        <v>92</v>
      </c>
      <c r="D54" s="24" t="s">
        <v>53</v>
      </c>
      <c r="E54" s="100">
        <v>15</v>
      </c>
      <c r="F54" s="101">
        <f t="shared" si="7"/>
        <v>30</v>
      </c>
      <c r="G54" s="101">
        <v>3</v>
      </c>
      <c r="H54" s="101">
        <v>41</v>
      </c>
      <c r="I54" s="100">
        <v>15</v>
      </c>
      <c r="J54" s="101">
        <f t="shared" si="8"/>
        <v>30</v>
      </c>
      <c r="K54" s="102">
        <v>1</v>
      </c>
      <c r="L54" s="103">
        <v>61</v>
      </c>
      <c r="M54" s="67"/>
      <c r="N54" s="111">
        <f t="shared" si="13"/>
        <v>3690</v>
      </c>
      <c r="O54" s="112"/>
      <c r="P54" s="101">
        <f t="shared" si="4"/>
        <v>1830</v>
      </c>
      <c r="Q54" s="112"/>
      <c r="R54" s="113">
        <f t="shared" si="5"/>
        <v>1860</v>
      </c>
      <c r="S54" s="104">
        <v>20</v>
      </c>
      <c r="T54" s="113">
        <f t="shared" si="14"/>
        <v>93</v>
      </c>
      <c r="U54" s="114">
        <f t="shared" si="6"/>
        <v>372</v>
      </c>
      <c r="V54" s="114">
        <f t="shared" si="10"/>
        <v>418.5</v>
      </c>
      <c r="W54" s="115">
        <f t="shared" si="11"/>
        <v>465</v>
      </c>
      <c r="X54" s="67"/>
    </row>
    <row r="55" spans="1:24" s="5" customFormat="1" ht="14.25" customHeight="1">
      <c r="A55" s="48" t="s">
        <v>12</v>
      </c>
      <c r="B55" s="49" t="s">
        <v>149</v>
      </c>
      <c r="C55" s="45" t="s">
        <v>150</v>
      </c>
      <c r="D55" s="24" t="s">
        <v>53</v>
      </c>
      <c r="E55" s="100">
        <v>8</v>
      </c>
      <c r="F55" s="101">
        <f t="shared" si="7"/>
        <v>16</v>
      </c>
      <c r="G55" s="101">
        <v>3</v>
      </c>
      <c r="H55" s="101">
        <v>41</v>
      </c>
      <c r="I55" s="100">
        <v>8</v>
      </c>
      <c r="J55" s="101">
        <f t="shared" si="8"/>
        <v>16</v>
      </c>
      <c r="K55" s="102">
        <v>1</v>
      </c>
      <c r="L55" s="103">
        <v>61</v>
      </c>
      <c r="M55" s="67"/>
      <c r="N55" s="111">
        <f t="shared" si="13"/>
        <v>1968</v>
      </c>
      <c r="O55" s="112"/>
      <c r="P55" s="101">
        <f t="shared" si="4"/>
        <v>976</v>
      </c>
      <c r="Q55" s="112"/>
      <c r="R55" s="113">
        <f t="shared" si="5"/>
        <v>992</v>
      </c>
      <c r="S55" s="104">
        <v>20</v>
      </c>
      <c r="T55" s="113">
        <f aca="true" t="shared" si="15" ref="T55:T80">SUM(R55/S55)</f>
        <v>49.6</v>
      </c>
      <c r="U55" s="114">
        <f t="shared" si="6"/>
        <v>198.4</v>
      </c>
      <c r="V55" s="114">
        <f t="shared" si="10"/>
        <v>223.20000000000002</v>
      </c>
      <c r="W55" s="115">
        <f t="shared" si="11"/>
        <v>248</v>
      </c>
      <c r="X55" s="67"/>
    </row>
    <row r="56" spans="1:24" s="5" customFormat="1" ht="14.25" customHeight="1">
      <c r="A56" s="48" t="s">
        <v>12</v>
      </c>
      <c r="B56" s="49" t="s">
        <v>187</v>
      </c>
      <c r="C56" s="45" t="s">
        <v>188</v>
      </c>
      <c r="D56" s="24" t="s">
        <v>53</v>
      </c>
      <c r="E56" s="100">
        <v>10</v>
      </c>
      <c r="F56" s="101">
        <f t="shared" si="7"/>
        <v>20</v>
      </c>
      <c r="G56" s="101">
        <v>3</v>
      </c>
      <c r="H56" s="101">
        <v>41</v>
      </c>
      <c r="I56" s="100">
        <v>10</v>
      </c>
      <c r="J56" s="101">
        <f t="shared" si="8"/>
        <v>20</v>
      </c>
      <c r="K56" s="102">
        <v>1</v>
      </c>
      <c r="L56" s="103">
        <v>61</v>
      </c>
      <c r="M56" s="67"/>
      <c r="N56" s="111">
        <f t="shared" si="13"/>
        <v>2460</v>
      </c>
      <c r="O56" s="112"/>
      <c r="P56" s="101">
        <f t="shared" si="4"/>
        <v>1220</v>
      </c>
      <c r="Q56" s="112"/>
      <c r="R56" s="113">
        <f t="shared" si="5"/>
        <v>1240</v>
      </c>
      <c r="S56" s="104">
        <v>20</v>
      </c>
      <c r="T56" s="113">
        <f t="shared" si="15"/>
        <v>62</v>
      </c>
      <c r="U56" s="114">
        <f t="shared" si="6"/>
        <v>248</v>
      </c>
      <c r="V56" s="114">
        <f t="shared" si="10"/>
        <v>279</v>
      </c>
      <c r="W56" s="115">
        <f t="shared" si="11"/>
        <v>310</v>
      </c>
      <c r="X56" s="67"/>
    </row>
    <row r="57" spans="1:24" s="5" customFormat="1" ht="14.25" customHeight="1">
      <c r="A57" s="48" t="s">
        <v>12</v>
      </c>
      <c r="B57" s="49" t="s">
        <v>198</v>
      </c>
      <c r="C57" s="45" t="s">
        <v>199</v>
      </c>
      <c r="D57" s="24" t="s">
        <v>53</v>
      </c>
      <c r="E57" s="100">
        <v>6</v>
      </c>
      <c r="F57" s="101">
        <f t="shared" si="7"/>
        <v>12</v>
      </c>
      <c r="G57" s="101">
        <v>3</v>
      </c>
      <c r="H57" s="101">
        <v>41</v>
      </c>
      <c r="I57" s="100">
        <v>6</v>
      </c>
      <c r="J57" s="101">
        <f t="shared" si="8"/>
        <v>12</v>
      </c>
      <c r="K57" s="102">
        <v>1</v>
      </c>
      <c r="L57" s="103">
        <v>61</v>
      </c>
      <c r="M57" s="67"/>
      <c r="N57" s="111">
        <f t="shared" si="13"/>
        <v>1476</v>
      </c>
      <c r="O57" s="112"/>
      <c r="P57" s="101">
        <f t="shared" si="4"/>
        <v>732</v>
      </c>
      <c r="Q57" s="112"/>
      <c r="R57" s="113">
        <f t="shared" si="5"/>
        <v>744</v>
      </c>
      <c r="S57" s="104">
        <v>20</v>
      </c>
      <c r="T57" s="113">
        <f t="shared" si="15"/>
        <v>37.2</v>
      </c>
      <c r="U57" s="114">
        <f t="shared" si="6"/>
        <v>148.8</v>
      </c>
      <c r="V57" s="114">
        <f t="shared" si="10"/>
        <v>167.4</v>
      </c>
      <c r="W57" s="115">
        <f t="shared" si="11"/>
        <v>186</v>
      </c>
      <c r="X57" s="67"/>
    </row>
    <row r="58" spans="1:24" s="5" customFormat="1" ht="14.25" customHeight="1">
      <c r="A58" s="48" t="s">
        <v>12</v>
      </c>
      <c r="B58" s="49" t="s">
        <v>180</v>
      </c>
      <c r="C58" s="45" t="s">
        <v>181</v>
      </c>
      <c r="D58" s="24" t="s">
        <v>182</v>
      </c>
      <c r="E58" s="100">
        <v>25</v>
      </c>
      <c r="F58" s="101">
        <f t="shared" si="7"/>
        <v>50</v>
      </c>
      <c r="G58" s="101">
        <v>3</v>
      </c>
      <c r="H58" s="101">
        <v>41</v>
      </c>
      <c r="I58" s="100">
        <v>25</v>
      </c>
      <c r="J58" s="101">
        <f t="shared" si="8"/>
        <v>50</v>
      </c>
      <c r="K58" s="102">
        <v>1</v>
      </c>
      <c r="L58" s="103">
        <v>61</v>
      </c>
      <c r="M58" s="67"/>
      <c r="N58" s="111">
        <f t="shared" si="13"/>
        <v>6150</v>
      </c>
      <c r="O58" s="112"/>
      <c r="P58" s="101">
        <f t="shared" si="4"/>
        <v>3050</v>
      </c>
      <c r="Q58" s="112"/>
      <c r="R58" s="113">
        <f t="shared" si="5"/>
        <v>3100</v>
      </c>
      <c r="S58" s="104">
        <v>20</v>
      </c>
      <c r="T58" s="113">
        <f t="shared" si="15"/>
        <v>155</v>
      </c>
      <c r="U58" s="114">
        <f t="shared" si="6"/>
        <v>620</v>
      </c>
      <c r="V58" s="114">
        <f t="shared" si="10"/>
        <v>697.5</v>
      </c>
      <c r="W58" s="115">
        <f t="shared" si="11"/>
        <v>775</v>
      </c>
      <c r="X58" s="67"/>
    </row>
    <row r="59" spans="1:24" s="5" customFormat="1" ht="14.25" customHeight="1">
      <c r="A59" s="48" t="s">
        <v>12</v>
      </c>
      <c r="B59" s="49" t="s">
        <v>172</v>
      </c>
      <c r="C59" s="45" t="s">
        <v>173</v>
      </c>
      <c r="D59" s="24" t="s">
        <v>69</v>
      </c>
      <c r="E59" s="100">
        <v>52</v>
      </c>
      <c r="F59" s="101">
        <f t="shared" si="7"/>
        <v>104</v>
      </c>
      <c r="G59" s="101">
        <v>3</v>
      </c>
      <c r="H59" s="101">
        <v>41</v>
      </c>
      <c r="I59" s="100">
        <v>52</v>
      </c>
      <c r="J59" s="101">
        <f t="shared" si="8"/>
        <v>104</v>
      </c>
      <c r="K59" s="102">
        <v>1</v>
      </c>
      <c r="L59" s="103">
        <v>61</v>
      </c>
      <c r="M59" s="67"/>
      <c r="N59" s="111">
        <f t="shared" si="13"/>
        <v>12792</v>
      </c>
      <c r="O59" s="112"/>
      <c r="P59" s="101">
        <f t="shared" si="4"/>
        <v>6344</v>
      </c>
      <c r="Q59" s="112"/>
      <c r="R59" s="113">
        <f t="shared" si="5"/>
        <v>6448</v>
      </c>
      <c r="S59" s="104">
        <v>20</v>
      </c>
      <c r="T59" s="113">
        <f t="shared" si="15"/>
        <v>322.4</v>
      </c>
      <c r="U59" s="114">
        <f t="shared" si="6"/>
        <v>1289.6</v>
      </c>
      <c r="V59" s="114">
        <f t="shared" si="10"/>
        <v>1450.8</v>
      </c>
      <c r="W59" s="115">
        <f t="shared" si="11"/>
        <v>1612</v>
      </c>
      <c r="X59" s="67"/>
    </row>
    <row r="60" spans="1:24" s="5" customFormat="1" ht="14.25" customHeight="1">
      <c r="A60" s="48" t="s">
        <v>12</v>
      </c>
      <c r="B60" s="49" t="s">
        <v>13</v>
      </c>
      <c r="C60" s="45" t="s">
        <v>14</v>
      </c>
      <c r="D60" s="24" t="s">
        <v>15</v>
      </c>
      <c r="E60" s="100">
        <v>36</v>
      </c>
      <c r="F60" s="101">
        <f t="shared" si="7"/>
        <v>72</v>
      </c>
      <c r="G60" s="101">
        <v>3</v>
      </c>
      <c r="H60" s="101">
        <v>41</v>
      </c>
      <c r="I60" s="100">
        <v>36</v>
      </c>
      <c r="J60" s="101">
        <f t="shared" si="8"/>
        <v>72</v>
      </c>
      <c r="K60" s="102">
        <v>1</v>
      </c>
      <c r="L60" s="103">
        <v>61</v>
      </c>
      <c r="M60" s="67"/>
      <c r="N60" s="111">
        <f t="shared" si="13"/>
        <v>8856</v>
      </c>
      <c r="O60" s="112"/>
      <c r="P60" s="101">
        <f t="shared" si="4"/>
        <v>4392</v>
      </c>
      <c r="Q60" s="112"/>
      <c r="R60" s="113">
        <f t="shared" si="5"/>
        <v>4464</v>
      </c>
      <c r="S60" s="104">
        <v>20</v>
      </c>
      <c r="T60" s="113">
        <f t="shared" si="15"/>
        <v>223.2</v>
      </c>
      <c r="U60" s="114">
        <f t="shared" si="6"/>
        <v>892.8</v>
      </c>
      <c r="V60" s="114">
        <f t="shared" si="10"/>
        <v>1004.4</v>
      </c>
      <c r="W60" s="115">
        <f t="shared" si="11"/>
        <v>1116</v>
      </c>
      <c r="X60" s="67"/>
    </row>
    <row r="61" spans="1:24" s="5" customFormat="1" ht="14.25" customHeight="1">
      <c r="A61" s="48" t="s">
        <v>12</v>
      </c>
      <c r="B61" s="49" t="s">
        <v>211</v>
      </c>
      <c r="C61" s="45" t="s">
        <v>212</v>
      </c>
      <c r="D61" s="24" t="s">
        <v>104</v>
      </c>
      <c r="E61" s="100">
        <v>18</v>
      </c>
      <c r="F61" s="101">
        <f t="shared" si="7"/>
        <v>36</v>
      </c>
      <c r="G61" s="101">
        <v>3</v>
      </c>
      <c r="H61" s="101">
        <v>41</v>
      </c>
      <c r="I61" s="100">
        <v>18</v>
      </c>
      <c r="J61" s="101">
        <f t="shared" si="8"/>
        <v>36</v>
      </c>
      <c r="K61" s="102">
        <v>1</v>
      </c>
      <c r="L61" s="103">
        <v>61</v>
      </c>
      <c r="M61" s="67"/>
      <c r="N61" s="111">
        <f t="shared" si="13"/>
        <v>4428</v>
      </c>
      <c r="O61" s="112"/>
      <c r="P61" s="101">
        <f t="shared" si="4"/>
        <v>2196</v>
      </c>
      <c r="Q61" s="112"/>
      <c r="R61" s="113">
        <f t="shared" si="5"/>
        <v>2232</v>
      </c>
      <c r="S61" s="104">
        <v>20</v>
      </c>
      <c r="T61" s="113">
        <f t="shared" si="15"/>
        <v>111.6</v>
      </c>
      <c r="U61" s="114">
        <f t="shared" si="6"/>
        <v>446.4</v>
      </c>
      <c r="V61" s="114">
        <f t="shared" si="10"/>
        <v>502.2</v>
      </c>
      <c r="W61" s="115">
        <f t="shared" si="11"/>
        <v>558</v>
      </c>
      <c r="X61" s="67"/>
    </row>
    <row r="62" spans="1:24" s="5" customFormat="1" ht="14.25" customHeight="1">
      <c r="A62" s="48" t="s">
        <v>12</v>
      </c>
      <c r="B62" s="49" t="s">
        <v>168</v>
      </c>
      <c r="C62" s="45" t="s">
        <v>169</v>
      </c>
      <c r="D62" s="24" t="s">
        <v>59</v>
      </c>
      <c r="E62" s="100">
        <v>45</v>
      </c>
      <c r="F62" s="101">
        <f t="shared" si="7"/>
        <v>90</v>
      </c>
      <c r="G62" s="101">
        <v>3</v>
      </c>
      <c r="H62" s="101">
        <v>41</v>
      </c>
      <c r="I62" s="100">
        <v>45</v>
      </c>
      <c r="J62" s="101">
        <f t="shared" si="8"/>
        <v>90</v>
      </c>
      <c r="K62" s="102">
        <v>1</v>
      </c>
      <c r="L62" s="103">
        <v>61</v>
      </c>
      <c r="M62" s="67"/>
      <c r="N62" s="111">
        <f t="shared" si="13"/>
        <v>11070</v>
      </c>
      <c r="O62" s="112"/>
      <c r="P62" s="101">
        <f t="shared" si="4"/>
        <v>5490</v>
      </c>
      <c r="Q62" s="112"/>
      <c r="R62" s="113">
        <f t="shared" si="5"/>
        <v>5580</v>
      </c>
      <c r="S62" s="104">
        <v>20</v>
      </c>
      <c r="T62" s="113">
        <f t="shared" si="15"/>
        <v>279</v>
      </c>
      <c r="U62" s="114">
        <f t="shared" si="6"/>
        <v>1116</v>
      </c>
      <c r="V62" s="114">
        <f t="shared" si="10"/>
        <v>1255.5</v>
      </c>
      <c r="W62" s="115">
        <f t="shared" si="11"/>
        <v>1395</v>
      </c>
      <c r="X62" s="67"/>
    </row>
    <row r="63" spans="1:24" s="5" customFormat="1" ht="14.25" customHeight="1">
      <c r="A63" s="48" t="s">
        <v>12</v>
      </c>
      <c r="B63" s="49" t="s">
        <v>60</v>
      </c>
      <c r="C63" s="45" t="s">
        <v>61</v>
      </c>
      <c r="D63" s="24" t="s">
        <v>56</v>
      </c>
      <c r="E63" s="100">
        <v>28</v>
      </c>
      <c r="F63" s="101">
        <f t="shared" si="7"/>
        <v>56</v>
      </c>
      <c r="G63" s="101">
        <v>3</v>
      </c>
      <c r="H63" s="101">
        <v>41</v>
      </c>
      <c r="I63" s="100">
        <v>28</v>
      </c>
      <c r="J63" s="101">
        <f t="shared" si="8"/>
        <v>56</v>
      </c>
      <c r="K63" s="102">
        <v>1</v>
      </c>
      <c r="L63" s="103">
        <v>61</v>
      </c>
      <c r="M63" s="67"/>
      <c r="N63" s="111">
        <f t="shared" si="13"/>
        <v>6888</v>
      </c>
      <c r="O63" s="112"/>
      <c r="P63" s="101">
        <f t="shared" si="4"/>
        <v>3416</v>
      </c>
      <c r="Q63" s="112"/>
      <c r="R63" s="113">
        <f t="shared" si="5"/>
        <v>3472</v>
      </c>
      <c r="S63" s="104">
        <v>20</v>
      </c>
      <c r="T63" s="113">
        <f t="shared" si="15"/>
        <v>173.6</v>
      </c>
      <c r="U63" s="114">
        <f t="shared" si="6"/>
        <v>694.4</v>
      </c>
      <c r="V63" s="114">
        <f t="shared" si="10"/>
        <v>781.1999999999999</v>
      </c>
      <c r="W63" s="115">
        <f t="shared" si="11"/>
        <v>868</v>
      </c>
      <c r="X63" s="67"/>
    </row>
    <row r="64" spans="1:24" s="5" customFormat="1" ht="14.25" customHeight="1">
      <c r="A64" s="48" t="s">
        <v>12</v>
      </c>
      <c r="B64" s="49" t="s">
        <v>163</v>
      </c>
      <c r="C64" s="45" t="s">
        <v>164</v>
      </c>
      <c r="D64" s="24" t="s">
        <v>165</v>
      </c>
      <c r="E64" s="100">
        <v>6</v>
      </c>
      <c r="F64" s="101">
        <f t="shared" si="7"/>
        <v>12</v>
      </c>
      <c r="G64" s="101">
        <v>3</v>
      </c>
      <c r="H64" s="101">
        <v>41</v>
      </c>
      <c r="I64" s="100">
        <v>6</v>
      </c>
      <c r="J64" s="101">
        <f t="shared" si="8"/>
        <v>12</v>
      </c>
      <c r="K64" s="102">
        <v>1</v>
      </c>
      <c r="L64" s="103">
        <v>61</v>
      </c>
      <c r="M64" s="67"/>
      <c r="N64" s="111">
        <f t="shared" si="13"/>
        <v>1476</v>
      </c>
      <c r="O64" s="112"/>
      <c r="P64" s="101">
        <f t="shared" si="4"/>
        <v>732</v>
      </c>
      <c r="Q64" s="112"/>
      <c r="R64" s="113">
        <f t="shared" si="5"/>
        <v>744</v>
      </c>
      <c r="S64" s="104">
        <v>20</v>
      </c>
      <c r="T64" s="113">
        <f t="shared" si="15"/>
        <v>37.2</v>
      </c>
      <c r="U64" s="114">
        <f t="shared" si="6"/>
        <v>148.8</v>
      </c>
      <c r="V64" s="114">
        <f t="shared" si="10"/>
        <v>167.4</v>
      </c>
      <c r="W64" s="115">
        <f t="shared" si="11"/>
        <v>186</v>
      </c>
      <c r="X64" s="67"/>
    </row>
    <row r="65" spans="1:24" s="5" customFormat="1" ht="14.25" customHeight="1">
      <c r="A65" s="48" t="s">
        <v>12</v>
      </c>
      <c r="B65" s="49" t="s">
        <v>117</v>
      </c>
      <c r="C65" s="45" t="s">
        <v>118</v>
      </c>
      <c r="D65" s="24" t="s">
        <v>119</v>
      </c>
      <c r="E65" s="100">
        <v>36</v>
      </c>
      <c r="F65" s="101">
        <f t="shared" si="7"/>
        <v>72</v>
      </c>
      <c r="G65" s="101">
        <v>3</v>
      </c>
      <c r="H65" s="101">
        <v>41</v>
      </c>
      <c r="I65" s="100">
        <v>36</v>
      </c>
      <c r="J65" s="101">
        <f t="shared" si="8"/>
        <v>72</v>
      </c>
      <c r="K65" s="102">
        <v>1</v>
      </c>
      <c r="L65" s="103">
        <v>61</v>
      </c>
      <c r="M65" s="67"/>
      <c r="N65" s="111">
        <f t="shared" si="13"/>
        <v>8856</v>
      </c>
      <c r="O65" s="112"/>
      <c r="P65" s="101">
        <f t="shared" si="4"/>
        <v>4392</v>
      </c>
      <c r="Q65" s="112"/>
      <c r="R65" s="113">
        <f t="shared" si="5"/>
        <v>4464</v>
      </c>
      <c r="S65" s="104">
        <v>20</v>
      </c>
      <c r="T65" s="113">
        <f t="shared" si="15"/>
        <v>223.2</v>
      </c>
      <c r="U65" s="114">
        <f t="shared" si="6"/>
        <v>892.8</v>
      </c>
      <c r="V65" s="114">
        <f t="shared" si="10"/>
        <v>1004.4</v>
      </c>
      <c r="W65" s="115">
        <f t="shared" si="11"/>
        <v>1116</v>
      </c>
      <c r="X65" s="67"/>
    </row>
    <row r="66" spans="1:24" s="5" customFormat="1" ht="14.25" customHeight="1">
      <c r="A66" s="48" t="s">
        <v>12</v>
      </c>
      <c r="B66" s="49" t="s">
        <v>28</v>
      </c>
      <c r="C66" s="45" t="s">
        <v>29</v>
      </c>
      <c r="D66" s="24" t="s">
        <v>30</v>
      </c>
      <c r="E66" s="100">
        <v>9</v>
      </c>
      <c r="F66" s="101">
        <f t="shared" si="7"/>
        <v>18</v>
      </c>
      <c r="G66" s="101">
        <v>3</v>
      </c>
      <c r="H66" s="101">
        <v>41</v>
      </c>
      <c r="I66" s="100">
        <v>9</v>
      </c>
      <c r="J66" s="101">
        <f t="shared" si="8"/>
        <v>18</v>
      </c>
      <c r="K66" s="102">
        <v>1</v>
      </c>
      <c r="L66" s="103">
        <v>61</v>
      </c>
      <c r="M66" s="67"/>
      <c r="N66" s="111">
        <f t="shared" si="13"/>
        <v>2214</v>
      </c>
      <c r="O66" s="112"/>
      <c r="P66" s="101">
        <f t="shared" si="4"/>
        <v>1098</v>
      </c>
      <c r="Q66" s="112"/>
      <c r="R66" s="113">
        <f t="shared" si="5"/>
        <v>1116</v>
      </c>
      <c r="S66" s="104">
        <v>20</v>
      </c>
      <c r="T66" s="113">
        <f t="shared" si="15"/>
        <v>55.8</v>
      </c>
      <c r="U66" s="114">
        <f t="shared" si="6"/>
        <v>223.2</v>
      </c>
      <c r="V66" s="114">
        <f t="shared" si="10"/>
        <v>251.1</v>
      </c>
      <c r="W66" s="115">
        <f t="shared" si="11"/>
        <v>279</v>
      </c>
      <c r="X66" s="67"/>
    </row>
    <row r="67" spans="1:24" s="5" customFormat="1" ht="14.25" customHeight="1">
      <c r="A67" s="48" t="s">
        <v>12</v>
      </c>
      <c r="B67" s="49" t="s">
        <v>31</v>
      </c>
      <c r="C67" s="45" t="s">
        <v>32</v>
      </c>
      <c r="D67" s="24" t="s">
        <v>30</v>
      </c>
      <c r="E67" s="100">
        <v>11</v>
      </c>
      <c r="F67" s="101">
        <f t="shared" si="7"/>
        <v>22</v>
      </c>
      <c r="G67" s="101">
        <v>3</v>
      </c>
      <c r="H67" s="101">
        <v>41</v>
      </c>
      <c r="I67" s="100">
        <v>11</v>
      </c>
      <c r="J67" s="101">
        <f t="shared" si="8"/>
        <v>22</v>
      </c>
      <c r="K67" s="102">
        <v>1</v>
      </c>
      <c r="L67" s="103">
        <v>61</v>
      </c>
      <c r="M67" s="67"/>
      <c r="N67" s="111">
        <f t="shared" si="13"/>
        <v>2706</v>
      </c>
      <c r="O67" s="112"/>
      <c r="P67" s="101">
        <f t="shared" si="4"/>
        <v>1342</v>
      </c>
      <c r="Q67" s="112"/>
      <c r="R67" s="113">
        <f t="shared" si="5"/>
        <v>1364</v>
      </c>
      <c r="S67" s="104">
        <v>20</v>
      </c>
      <c r="T67" s="113">
        <f t="shared" si="15"/>
        <v>68.2</v>
      </c>
      <c r="U67" s="114">
        <f t="shared" si="6"/>
        <v>272.8</v>
      </c>
      <c r="V67" s="114">
        <f t="shared" si="10"/>
        <v>306.90000000000003</v>
      </c>
      <c r="W67" s="115">
        <f t="shared" si="11"/>
        <v>341</v>
      </c>
      <c r="X67" s="67"/>
    </row>
    <row r="68" spans="1:24" s="5" customFormat="1" ht="14.25" customHeight="1">
      <c r="A68" s="48" t="s">
        <v>12</v>
      </c>
      <c r="B68" s="49" t="s">
        <v>205</v>
      </c>
      <c r="C68" s="50" t="s">
        <v>206</v>
      </c>
      <c r="D68" s="24" t="s">
        <v>30</v>
      </c>
      <c r="E68" s="100">
        <v>11</v>
      </c>
      <c r="F68" s="101">
        <f t="shared" si="7"/>
        <v>22</v>
      </c>
      <c r="G68" s="101">
        <v>3</v>
      </c>
      <c r="H68" s="101">
        <v>41</v>
      </c>
      <c r="I68" s="100">
        <v>11</v>
      </c>
      <c r="J68" s="101">
        <f t="shared" si="8"/>
        <v>22</v>
      </c>
      <c r="K68" s="102">
        <v>1</v>
      </c>
      <c r="L68" s="103">
        <v>61</v>
      </c>
      <c r="M68" s="67"/>
      <c r="N68" s="111">
        <f t="shared" si="13"/>
        <v>2706</v>
      </c>
      <c r="O68" s="112"/>
      <c r="P68" s="101">
        <f aca="true" t="shared" si="16" ref="P68:P80">SUM(J68*K68*L68)</f>
        <v>1342</v>
      </c>
      <c r="Q68" s="112"/>
      <c r="R68" s="113">
        <f aca="true" t="shared" si="17" ref="R68:R120">SUM(N68-P68)</f>
        <v>1364</v>
      </c>
      <c r="S68" s="104">
        <v>20</v>
      </c>
      <c r="T68" s="113">
        <f t="shared" si="15"/>
        <v>68.2</v>
      </c>
      <c r="U68" s="114">
        <f t="shared" si="6"/>
        <v>272.8</v>
      </c>
      <c r="V68" s="114">
        <f t="shared" si="10"/>
        <v>306.90000000000003</v>
      </c>
      <c r="W68" s="115">
        <f t="shared" si="11"/>
        <v>341</v>
      </c>
      <c r="X68" s="67"/>
    </row>
    <row r="69" spans="1:24" s="5" customFormat="1" ht="14.25" customHeight="1">
      <c r="A69" s="48" t="s">
        <v>12</v>
      </c>
      <c r="B69" s="49" t="s">
        <v>225</v>
      </c>
      <c r="C69" s="45" t="s">
        <v>226</v>
      </c>
      <c r="D69" s="24" t="s">
        <v>30</v>
      </c>
      <c r="E69" s="100">
        <v>12</v>
      </c>
      <c r="F69" s="101">
        <f t="shared" si="7"/>
        <v>24</v>
      </c>
      <c r="G69" s="101">
        <v>3</v>
      </c>
      <c r="H69" s="101">
        <v>41</v>
      </c>
      <c r="I69" s="100">
        <v>12</v>
      </c>
      <c r="J69" s="101">
        <f t="shared" si="8"/>
        <v>24</v>
      </c>
      <c r="K69" s="102">
        <v>1</v>
      </c>
      <c r="L69" s="103">
        <v>61</v>
      </c>
      <c r="M69" s="67"/>
      <c r="N69" s="111">
        <f t="shared" si="13"/>
        <v>2952</v>
      </c>
      <c r="O69" s="112"/>
      <c r="P69" s="101">
        <f t="shared" si="16"/>
        <v>1464</v>
      </c>
      <c r="Q69" s="112"/>
      <c r="R69" s="113">
        <f t="shared" si="17"/>
        <v>1488</v>
      </c>
      <c r="S69" s="104">
        <v>20</v>
      </c>
      <c r="T69" s="113">
        <f t="shared" si="15"/>
        <v>74.4</v>
      </c>
      <c r="U69" s="114">
        <f t="shared" si="6"/>
        <v>297.6</v>
      </c>
      <c r="V69" s="114">
        <f t="shared" si="10"/>
        <v>334.8</v>
      </c>
      <c r="W69" s="115">
        <f t="shared" si="11"/>
        <v>372</v>
      </c>
      <c r="X69" s="67"/>
    </row>
    <row r="70" spans="1:24" s="5" customFormat="1" ht="14.25" customHeight="1">
      <c r="A70" s="51" t="s">
        <v>12</v>
      </c>
      <c r="B70" s="49" t="s">
        <v>25</v>
      </c>
      <c r="C70" s="45" t="s">
        <v>278</v>
      </c>
      <c r="D70" s="24" t="s">
        <v>18</v>
      </c>
      <c r="E70" s="100">
        <v>4</v>
      </c>
      <c r="F70" s="101">
        <f t="shared" si="7"/>
        <v>8</v>
      </c>
      <c r="G70" s="101">
        <v>3</v>
      </c>
      <c r="H70" s="101">
        <v>41</v>
      </c>
      <c r="I70" s="100">
        <v>4</v>
      </c>
      <c r="J70" s="101">
        <f aca="true" t="shared" si="18" ref="J70:J120">SUM(I70*2)</f>
        <v>8</v>
      </c>
      <c r="K70" s="102">
        <v>1</v>
      </c>
      <c r="L70" s="103">
        <v>61</v>
      </c>
      <c r="M70" s="67"/>
      <c r="N70" s="111">
        <f t="shared" si="13"/>
        <v>984</v>
      </c>
      <c r="O70" s="112"/>
      <c r="P70" s="101">
        <f t="shared" si="16"/>
        <v>488</v>
      </c>
      <c r="Q70" s="112"/>
      <c r="R70" s="113">
        <f t="shared" si="17"/>
        <v>496</v>
      </c>
      <c r="S70" s="104">
        <v>20</v>
      </c>
      <c r="T70" s="113">
        <f t="shared" si="15"/>
        <v>24.8</v>
      </c>
      <c r="U70" s="114">
        <f aca="true" t="shared" si="19" ref="U70:U120">SUM(T70*4)</f>
        <v>99.2</v>
      </c>
      <c r="V70" s="114">
        <f t="shared" si="10"/>
        <v>111.60000000000001</v>
      </c>
      <c r="W70" s="115">
        <f t="shared" si="11"/>
        <v>124</v>
      </c>
      <c r="X70" s="67"/>
    </row>
    <row r="71" spans="1:24" s="5" customFormat="1" ht="14.25" customHeight="1">
      <c r="A71" s="48" t="s">
        <v>12</v>
      </c>
      <c r="B71" s="49" t="s">
        <v>39</v>
      </c>
      <c r="C71" s="45" t="s">
        <v>40</v>
      </c>
      <c r="D71" s="24" t="s">
        <v>18</v>
      </c>
      <c r="E71" s="100">
        <v>5</v>
      </c>
      <c r="F71" s="101">
        <f t="shared" si="7"/>
        <v>10</v>
      </c>
      <c r="G71" s="101">
        <v>3</v>
      </c>
      <c r="H71" s="101">
        <v>41</v>
      </c>
      <c r="I71" s="100">
        <v>5</v>
      </c>
      <c r="J71" s="101">
        <f t="shared" si="18"/>
        <v>10</v>
      </c>
      <c r="K71" s="102">
        <v>1</v>
      </c>
      <c r="L71" s="103">
        <v>61</v>
      </c>
      <c r="M71" s="67"/>
      <c r="N71" s="111">
        <f t="shared" si="13"/>
        <v>1230</v>
      </c>
      <c r="O71" s="112"/>
      <c r="P71" s="101">
        <f t="shared" si="16"/>
        <v>610</v>
      </c>
      <c r="Q71" s="112"/>
      <c r="R71" s="113">
        <f t="shared" si="17"/>
        <v>620</v>
      </c>
      <c r="S71" s="104">
        <v>20</v>
      </c>
      <c r="T71" s="113">
        <f t="shared" si="15"/>
        <v>31</v>
      </c>
      <c r="U71" s="114">
        <f t="shared" si="19"/>
        <v>124</v>
      </c>
      <c r="V71" s="114">
        <f t="shared" si="10"/>
        <v>139.5</v>
      </c>
      <c r="W71" s="115">
        <f t="shared" si="11"/>
        <v>155</v>
      </c>
      <c r="X71" s="67"/>
    </row>
    <row r="72" spans="1:24" s="5" customFormat="1" ht="14.25" customHeight="1">
      <c r="A72" s="48" t="s">
        <v>12</v>
      </c>
      <c r="B72" s="49" t="s">
        <v>44</v>
      </c>
      <c r="C72" s="45" t="s">
        <v>45</v>
      </c>
      <c r="D72" s="24" t="s">
        <v>18</v>
      </c>
      <c r="E72" s="100">
        <v>3</v>
      </c>
      <c r="F72" s="101">
        <f aca="true" t="shared" si="20" ref="F72:F120">SUM(E72*2)</f>
        <v>6</v>
      </c>
      <c r="G72" s="101">
        <v>3</v>
      </c>
      <c r="H72" s="101">
        <v>41</v>
      </c>
      <c r="I72" s="100">
        <v>3</v>
      </c>
      <c r="J72" s="101">
        <f t="shared" si="18"/>
        <v>6</v>
      </c>
      <c r="K72" s="102">
        <v>1</v>
      </c>
      <c r="L72" s="103">
        <v>61</v>
      </c>
      <c r="M72" s="67"/>
      <c r="N72" s="111">
        <f t="shared" si="13"/>
        <v>738</v>
      </c>
      <c r="O72" s="112"/>
      <c r="P72" s="101">
        <f t="shared" si="16"/>
        <v>366</v>
      </c>
      <c r="Q72" s="112"/>
      <c r="R72" s="113">
        <f t="shared" si="17"/>
        <v>372</v>
      </c>
      <c r="S72" s="104">
        <v>20</v>
      </c>
      <c r="T72" s="113">
        <f t="shared" si="15"/>
        <v>18.6</v>
      </c>
      <c r="U72" s="114">
        <f t="shared" si="19"/>
        <v>74.4</v>
      </c>
      <c r="V72" s="114">
        <f t="shared" si="10"/>
        <v>83.7</v>
      </c>
      <c r="W72" s="115">
        <f t="shared" si="11"/>
        <v>93</v>
      </c>
      <c r="X72" s="67"/>
    </row>
    <row r="73" spans="1:24" s="5" customFormat="1" ht="14.25" customHeight="1">
      <c r="A73" s="52" t="s">
        <v>12</v>
      </c>
      <c r="B73" s="49" t="s">
        <v>79</v>
      </c>
      <c r="C73" s="45" t="s">
        <v>80</v>
      </c>
      <c r="D73" s="24" t="s">
        <v>18</v>
      </c>
      <c r="E73" s="100">
        <v>6</v>
      </c>
      <c r="F73" s="101">
        <f t="shared" si="20"/>
        <v>12</v>
      </c>
      <c r="G73" s="101">
        <v>3</v>
      </c>
      <c r="H73" s="101">
        <v>41</v>
      </c>
      <c r="I73" s="100">
        <v>6</v>
      </c>
      <c r="J73" s="101">
        <f t="shared" si="18"/>
        <v>12</v>
      </c>
      <c r="K73" s="102">
        <v>1</v>
      </c>
      <c r="L73" s="103">
        <v>61</v>
      </c>
      <c r="M73" s="67"/>
      <c r="N73" s="111">
        <f t="shared" si="13"/>
        <v>1476</v>
      </c>
      <c r="O73" s="112"/>
      <c r="P73" s="101">
        <f t="shared" si="16"/>
        <v>732</v>
      </c>
      <c r="Q73" s="112"/>
      <c r="R73" s="113">
        <f t="shared" si="17"/>
        <v>744</v>
      </c>
      <c r="S73" s="104">
        <v>20</v>
      </c>
      <c r="T73" s="113">
        <f t="shared" si="15"/>
        <v>37.2</v>
      </c>
      <c r="U73" s="114">
        <f t="shared" si="19"/>
        <v>148.8</v>
      </c>
      <c r="V73" s="114">
        <f t="shared" si="10"/>
        <v>167.4</v>
      </c>
      <c r="W73" s="115">
        <f t="shared" si="11"/>
        <v>186</v>
      </c>
      <c r="X73" s="67"/>
    </row>
    <row r="74" spans="1:24" s="5" customFormat="1" ht="14.25" customHeight="1">
      <c r="A74" s="48" t="s">
        <v>12</v>
      </c>
      <c r="B74" s="49" t="s">
        <v>81</v>
      </c>
      <c r="C74" s="45" t="s">
        <v>82</v>
      </c>
      <c r="D74" s="24" t="s">
        <v>18</v>
      </c>
      <c r="E74" s="100">
        <v>4</v>
      </c>
      <c r="F74" s="101">
        <f t="shared" si="20"/>
        <v>8</v>
      </c>
      <c r="G74" s="101">
        <v>3</v>
      </c>
      <c r="H74" s="101">
        <v>41</v>
      </c>
      <c r="I74" s="100">
        <v>4</v>
      </c>
      <c r="J74" s="101">
        <f t="shared" si="18"/>
        <v>8</v>
      </c>
      <c r="K74" s="102">
        <v>1</v>
      </c>
      <c r="L74" s="103">
        <v>61</v>
      </c>
      <c r="M74" s="67"/>
      <c r="N74" s="111">
        <f t="shared" si="13"/>
        <v>984</v>
      </c>
      <c r="O74" s="112"/>
      <c r="P74" s="101">
        <f t="shared" si="16"/>
        <v>488</v>
      </c>
      <c r="Q74" s="112"/>
      <c r="R74" s="113">
        <f t="shared" si="17"/>
        <v>496</v>
      </c>
      <c r="S74" s="104">
        <v>20</v>
      </c>
      <c r="T74" s="113">
        <f t="shared" si="15"/>
        <v>24.8</v>
      </c>
      <c r="U74" s="114">
        <f t="shared" si="19"/>
        <v>99.2</v>
      </c>
      <c r="V74" s="114">
        <f t="shared" si="10"/>
        <v>111.60000000000001</v>
      </c>
      <c r="W74" s="115">
        <f t="shared" si="11"/>
        <v>124</v>
      </c>
      <c r="X74" s="67"/>
    </row>
    <row r="75" spans="1:24" s="5" customFormat="1" ht="14.25" customHeight="1">
      <c r="A75" s="48" t="s">
        <v>12</v>
      </c>
      <c r="B75" s="49" t="s">
        <v>96</v>
      </c>
      <c r="C75" s="45" t="s">
        <v>97</v>
      </c>
      <c r="D75" s="24" t="s">
        <v>18</v>
      </c>
      <c r="E75" s="100">
        <v>7</v>
      </c>
      <c r="F75" s="101">
        <f t="shared" si="20"/>
        <v>14</v>
      </c>
      <c r="G75" s="101">
        <v>3</v>
      </c>
      <c r="H75" s="101">
        <v>41</v>
      </c>
      <c r="I75" s="100">
        <v>7</v>
      </c>
      <c r="J75" s="101">
        <f t="shared" si="18"/>
        <v>14</v>
      </c>
      <c r="K75" s="102">
        <v>1</v>
      </c>
      <c r="L75" s="103">
        <v>61</v>
      </c>
      <c r="M75" s="67"/>
      <c r="N75" s="111">
        <f t="shared" si="13"/>
        <v>1722</v>
      </c>
      <c r="O75" s="112"/>
      <c r="P75" s="101">
        <f t="shared" si="16"/>
        <v>854</v>
      </c>
      <c r="Q75" s="112"/>
      <c r="R75" s="113">
        <f t="shared" si="17"/>
        <v>868</v>
      </c>
      <c r="S75" s="104">
        <v>20</v>
      </c>
      <c r="T75" s="113">
        <f t="shared" si="15"/>
        <v>43.4</v>
      </c>
      <c r="U75" s="114">
        <f t="shared" si="19"/>
        <v>173.6</v>
      </c>
      <c r="V75" s="114">
        <f t="shared" si="10"/>
        <v>195.29999999999998</v>
      </c>
      <c r="W75" s="115">
        <f t="shared" si="11"/>
        <v>217</v>
      </c>
      <c r="X75" s="67"/>
    </row>
    <row r="76" spans="1:24" s="5" customFormat="1" ht="14.25" customHeight="1">
      <c r="A76" s="48" t="s">
        <v>12</v>
      </c>
      <c r="B76" s="49" t="s">
        <v>204</v>
      </c>
      <c r="C76" s="45" t="s">
        <v>279</v>
      </c>
      <c r="D76" s="24" t="s">
        <v>18</v>
      </c>
      <c r="E76" s="100">
        <v>3</v>
      </c>
      <c r="F76" s="101">
        <f t="shared" si="20"/>
        <v>6</v>
      </c>
      <c r="G76" s="101">
        <v>3</v>
      </c>
      <c r="H76" s="101">
        <v>41</v>
      </c>
      <c r="I76" s="100">
        <v>3</v>
      </c>
      <c r="J76" s="101">
        <f t="shared" si="18"/>
        <v>6</v>
      </c>
      <c r="K76" s="102">
        <v>1</v>
      </c>
      <c r="L76" s="103">
        <v>61</v>
      </c>
      <c r="M76" s="67"/>
      <c r="N76" s="111">
        <f t="shared" si="13"/>
        <v>738</v>
      </c>
      <c r="O76" s="112"/>
      <c r="P76" s="101">
        <f t="shared" si="16"/>
        <v>366</v>
      </c>
      <c r="Q76" s="112"/>
      <c r="R76" s="113">
        <f t="shared" si="17"/>
        <v>372</v>
      </c>
      <c r="S76" s="104">
        <v>20</v>
      </c>
      <c r="T76" s="113">
        <f t="shared" si="15"/>
        <v>18.6</v>
      </c>
      <c r="U76" s="114">
        <f t="shared" si="19"/>
        <v>74.4</v>
      </c>
      <c r="V76" s="114">
        <f t="shared" si="10"/>
        <v>83.7</v>
      </c>
      <c r="W76" s="115">
        <f t="shared" si="11"/>
        <v>93</v>
      </c>
      <c r="X76" s="67"/>
    </row>
    <row r="77" spans="1:24" s="5" customFormat="1" ht="14.25" customHeight="1">
      <c r="A77" s="48" t="s">
        <v>12</v>
      </c>
      <c r="B77" s="49" t="s">
        <v>209</v>
      </c>
      <c r="C77" s="45" t="s">
        <v>210</v>
      </c>
      <c r="D77" s="24" t="s">
        <v>18</v>
      </c>
      <c r="E77" s="100">
        <v>3</v>
      </c>
      <c r="F77" s="101">
        <f t="shared" si="20"/>
        <v>6</v>
      </c>
      <c r="G77" s="101">
        <v>3</v>
      </c>
      <c r="H77" s="101">
        <v>41</v>
      </c>
      <c r="I77" s="100">
        <v>3</v>
      </c>
      <c r="J77" s="101">
        <f t="shared" si="18"/>
        <v>6</v>
      </c>
      <c r="K77" s="102">
        <v>1</v>
      </c>
      <c r="L77" s="103">
        <v>61</v>
      </c>
      <c r="M77" s="67"/>
      <c r="N77" s="111">
        <f t="shared" si="13"/>
        <v>738</v>
      </c>
      <c r="O77" s="112"/>
      <c r="P77" s="101">
        <f t="shared" si="16"/>
        <v>366</v>
      </c>
      <c r="Q77" s="112"/>
      <c r="R77" s="113">
        <f t="shared" si="17"/>
        <v>372</v>
      </c>
      <c r="S77" s="104">
        <v>20</v>
      </c>
      <c r="T77" s="113">
        <f t="shared" si="15"/>
        <v>18.6</v>
      </c>
      <c r="U77" s="114">
        <f t="shared" si="19"/>
        <v>74.4</v>
      </c>
      <c r="V77" s="114">
        <f t="shared" si="10"/>
        <v>83.7</v>
      </c>
      <c r="W77" s="115">
        <f t="shared" si="11"/>
        <v>93</v>
      </c>
      <c r="X77" s="67"/>
    </row>
    <row r="78" spans="1:24" s="5" customFormat="1" ht="14.25" customHeight="1">
      <c r="A78" s="48" t="s">
        <v>12</v>
      </c>
      <c r="B78" s="49" t="s">
        <v>253</v>
      </c>
      <c r="C78" s="45" t="s">
        <v>254</v>
      </c>
      <c r="D78" s="24" t="s">
        <v>18</v>
      </c>
      <c r="E78" s="100">
        <v>5</v>
      </c>
      <c r="F78" s="101">
        <f t="shared" si="20"/>
        <v>10</v>
      </c>
      <c r="G78" s="101">
        <v>3</v>
      </c>
      <c r="H78" s="101">
        <v>41</v>
      </c>
      <c r="I78" s="100">
        <v>5</v>
      </c>
      <c r="J78" s="101">
        <f t="shared" si="18"/>
        <v>10</v>
      </c>
      <c r="K78" s="102">
        <v>1</v>
      </c>
      <c r="L78" s="103">
        <v>61</v>
      </c>
      <c r="M78" s="67"/>
      <c r="N78" s="111">
        <f t="shared" si="13"/>
        <v>1230</v>
      </c>
      <c r="O78" s="112"/>
      <c r="P78" s="101">
        <f t="shared" si="16"/>
        <v>610</v>
      </c>
      <c r="Q78" s="112"/>
      <c r="R78" s="113">
        <f t="shared" si="17"/>
        <v>620</v>
      </c>
      <c r="S78" s="104">
        <v>20</v>
      </c>
      <c r="T78" s="113">
        <f t="shared" si="15"/>
        <v>31</v>
      </c>
      <c r="U78" s="114">
        <f t="shared" si="19"/>
        <v>124</v>
      </c>
      <c r="V78" s="114">
        <f aca="true" t="shared" si="21" ref="V78:V120">SUM(T78*4.5)</f>
        <v>139.5</v>
      </c>
      <c r="W78" s="115">
        <f aca="true" t="shared" si="22" ref="W78:W120">SUM(T78*5)</f>
        <v>155</v>
      </c>
      <c r="X78" s="67"/>
    </row>
    <row r="79" spans="1:24" s="5" customFormat="1" ht="14.25" customHeight="1">
      <c r="A79" s="48" t="s">
        <v>12</v>
      </c>
      <c r="B79" s="49" t="s">
        <v>217</v>
      </c>
      <c r="C79" s="45" t="s">
        <v>218</v>
      </c>
      <c r="D79" s="24" t="s">
        <v>219</v>
      </c>
      <c r="E79" s="100">
        <v>50</v>
      </c>
      <c r="F79" s="101">
        <f t="shared" si="20"/>
        <v>100</v>
      </c>
      <c r="G79" s="101">
        <v>3</v>
      </c>
      <c r="H79" s="101">
        <v>41</v>
      </c>
      <c r="I79" s="100">
        <v>50</v>
      </c>
      <c r="J79" s="101">
        <f t="shared" si="18"/>
        <v>100</v>
      </c>
      <c r="K79" s="102">
        <v>1</v>
      </c>
      <c r="L79" s="103">
        <v>61</v>
      </c>
      <c r="M79" s="67"/>
      <c r="N79" s="111">
        <f t="shared" si="13"/>
        <v>12300</v>
      </c>
      <c r="O79" s="112"/>
      <c r="P79" s="101">
        <f t="shared" si="16"/>
        <v>6100</v>
      </c>
      <c r="Q79" s="112"/>
      <c r="R79" s="113">
        <f t="shared" si="17"/>
        <v>6200</v>
      </c>
      <c r="S79" s="104">
        <v>20</v>
      </c>
      <c r="T79" s="113">
        <f t="shared" si="15"/>
        <v>310</v>
      </c>
      <c r="U79" s="114">
        <f t="shared" si="19"/>
        <v>1240</v>
      </c>
      <c r="V79" s="114">
        <f t="shared" si="21"/>
        <v>1395</v>
      </c>
      <c r="W79" s="115">
        <f t="shared" si="22"/>
        <v>1550</v>
      </c>
      <c r="X79" s="67"/>
    </row>
    <row r="80" spans="1:24" s="5" customFormat="1" ht="14.25" customHeight="1" thickBot="1">
      <c r="A80" s="53" t="s">
        <v>12</v>
      </c>
      <c r="B80" s="54" t="s">
        <v>151</v>
      </c>
      <c r="C80" s="55" t="s">
        <v>152</v>
      </c>
      <c r="D80" s="37" t="s">
        <v>153</v>
      </c>
      <c r="E80" s="26">
        <v>70</v>
      </c>
      <c r="F80" s="27">
        <f t="shared" si="20"/>
        <v>140</v>
      </c>
      <c r="G80" s="27">
        <v>3</v>
      </c>
      <c r="H80" s="27">
        <v>41</v>
      </c>
      <c r="I80" s="26">
        <v>70</v>
      </c>
      <c r="J80" s="27">
        <f t="shared" si="18"/>
        <v>140</v>
      </c>
      <c r="K80" s="28">
        <v>1</v>
      </c>
      <c r="L80" s="29">
        <v>61</v>
      </c>
      <c r="M80" s="67"/>
      <c r="N80" s="123">
        <f t="shared" si="13"/>
        <v>17220</v>
      </c>
      <c r="O80" s="124"/>
      <c r="P80" s="125">
        <f t="shared" si="16"/>
        <v>8540</v>
      </c>
      <c r="Q80" s="124"/>
      <c r="R80" s="126">
        <f t="shared" si="17"/>
        <v>8680</v>
      </c>
      <c r="S80" s="127">
        <v>20</v>
      </c>
      <c r="T80" s="126">
        <f t="shared" si="15"/>
        <v>434</v>
      </c>
      <c r="U80" s="128">
        <f t="shared" si="19"/>
        <v>1736</v>
      </c>
      <c r="V80" s="128">
        <f t="shared" si="21"/>
        <v>1953</v>
      </c>
      <c r="W80" s="129">
        <f t="shared" si="22"/>
        <v>2170</v>
      </c>
      <c r="X80" s="67"/>
    </row>
    <row r="81" spans="1:24" s="5" customFormat="1" ht="21.75" customHeight="1" thickBot="1">
      <c r="A81" s="56"/>
      <c r="B81" s="40"/>
      <c r="C81" s="40"/>
      <c r="D81" s="40"/>
      <c r="E81" s="134" t="s">
        <v>288</v>
      </c>
      <c r="F81" s="135"/>
      <c r="G81" s="135"/>
      <c r="H81" s="135"/>
      <c r="I81" s="135"/>
      <c r="J81" s="135"/>
      <c r="K81" s="135"/>
      <c r="L81" s="136"/>
      <c r="M81" s="67"/>
      <c r="N81" s="88">
        <f>SUM(N44:N80)</f>
        <v>178350</v>
      </c>
      <c r="O81" s="16">
        <f aca="true" t="shared" si="23" ref="O81:W81">SUM(O44:O80)</f>
        <v>0</v>
      </c>
      <c r="P81" s="89">
        <f t="shared" si="23"/>
        <v>88450</v>
      </c>
      <c r="Q81" s="16">
        <f t="shared" si="23"/>
        <v>0</v>
      </c>
      <c r="R81" s="90">
        <f t="shared" si="23"/>
        <v>89900</v>
      </c>
      <c r="S81" s="91" t="s">
        <v>259</v>
      </c>
      <c r="T81" s="90">
        <f>SUM(T44:T80)</f>
        <v>4494.999999999999</v>
      </c>
      <c r="U81" s="92">
        <f t="shared" si="23"/>
        <v>17979.999999999996</v>
      </c>
      <c r="V81" s="92">
        <f t="shared" si="23"/>
        <v>20227.5</v>
      </c>
      <c r="W81" s="93">
        <f t="shared" si="23"/>
        <v>22475</v>
      </c>
      <c r="X81" s="67"/>
    </row>
    <row r="82" spans="1:24" s="5" customFormat="1" ht="20.25" customHeight="1" thickBot="1">
      <c r="A82" s="87"/>
      <c r="B82" s="85" t="s">
        <v>287</v>
      </c>
      <c r="C82" s="75"/>
      <c r="D82" s="75"/>
      <c r="E82" s="80"/>
      <c r="F82" s="76"/>
      <c r="G82" s="76"/>
      <c r="H82" s="76"/>
      <c r="I82" s="77"/>
      <c r="J82" s="76"/>
      <c r="K82" s="78"/>
      <c r="L82" s="67"/>
      <c r="M82" s="67"/>
      <c r="N82" s="79"/>
      <c r="O82" s="67"/>
      <c r="P82" s="76"/>
      <c r="Q82" s="67"/>
      <c r="R82" s="79"/>
      <c r="S82" s="76"/>
      <c r="T82" s="79"/>
      <c r="U82" s="67"/>
      <c r="V82" s="67"/>
      <c r="W82" s="67"/>
      <c r="X82" s="67"/>
    </row>
    <row r="83" spans="1:24" s="5" customFormat="1" ht="14.25" customHeight="1">
      <c r="A83" s="43" t="s">
        <v>5</v>
      </c>
      <c r="B83" s="44" t="s">
        <v>33</v>
      </c>
      <c r="C83" s="45" t="s">
        <v>34</v>
      </c>
      <c r="D83" s="24" t="s">
        <v>35</v>
      </c>
      <c r="E83" s="120">
        <v>7</v>
      </c>
      <c r="F83" s="118">
        <f t="shared" si="20"/>
        <v>14</v>
      </c>
      <c r="G83" s="118">
        <v>3</v>
      </c>
      <c r="H83" s="118">
        <v>40.66</v>
      </c>
      <c r="I83" s="120">
        <v>7</v>
      </c>
      <c r="J83" s="118">
        <f t="shared" si="18"/>
        <v>14</v>
      </c>
      <c r="K83" s="130">
        <v>1</v>
      </c>
      <c r="L83" s="131">
        <v>61.5</v>
      </c>
      <c r="M83" s="67"/>
      <c r="N83" s="116">
        <f aca="true" t="shared" si="24" ref="N83:N107">SUM(F83*G83*H83)</f>
        <v>1707.7199999999998</v>
      </c>
      <c r="O83" s="117"/>
      <c r="P83" s="118">
        <f aca="true" t="shared" si="25" ref="P83:P120">SUM(J83*K83*L83)</f>
        <v>861</v>
      </c>
      <c r="Q83" s="117"/>
      <c r="R83" s="119">
        <f t="shared" si="17"/>
        <v>846.7199999999998</v>
      </c>
      <c r="S83" s="120">
        <v>20</v>
      </c>
      <c r="T83" s="119">
        <f>SUM(R83/S83)</f>
        <v>42.33599999999999</v>
      </c>
      <c r="U83" s="121">
        <f t="shared" si="19"/>
        <v>169.34399999999997</v>
      </c>
      <c r="V83" s="121">
        <f t="shared" si="21"/>
        <v>190.51199999999997</v>
      </c>
      <c r="W83" s="122">
        <f t="shared" si="22"/>
        <v>211.67999999999995</v>
      </c>
      <c r="X83" s="67"/>
    </row>
    <row r="84" spans="1:24" s="5" customFormat="1" ht="14.25" customHeight="1">
      <c r="A84" s="48" t="s">
        <v>5</v>
      </c>
      <c r="B84" s="49" t="s">
        <v>72</v>
      </c>
      <c r="C84" s="45" t="s">
        <v>280</v>
      </c>
      <c r="D84" s="24" t="s">
        <v>35</v>
      </c>
      <c r="E84" s="104">
        <v>12</v>
      </c>
      <c r="F84" s="101">
        <f t="shared" si="20"/>
        <v>24</v>
      </c>
      <c r="G84" s="101">
        <v>3</v>
      </c>
      <c r="H84" s="101">
        <v>40.66</v>
      </c>
      <c r="I84" s="104">
        <v>12</v>
      </c>
      <c r="J84" s="101">
        <f t="shared" si="18"/>
        <v>24</v>
      </c>
      <c r="K84" s="102">
        <v>1</v>
      </c>
      <c r="L84" s="103">
        <v>61.5</v>
      </c>
      <c r="M84" s="67"/>
      <c r="N84" s="111">
        <f t="shared" si="24"/>
        <v>2927.5199999999995</v>
      </c>
      <c r="O84" s="112"/>
      <c r="P84" s="101">
        <f t="shared" si="25"/>
        <v>1476</v>
      </c>
      <c r="Q84" s="112"/>
      <c r="R84" s="113">
        <f t="shared" si="17"/>
        <v>1451.5199999999995</v>
      </c>
      <c r="S84" s="104">
        <v>20</v>
      </c>
      <c r="T84" s="113">
        <f>SUM(R84/S84)</f>
        <v>72.57599999999998</v>
      </c>
      <c r="U84" s="114">
        <f t="shared" si="19"/>
        <v>290.3039999999999</v>
      </c>
      <c r="V84" s="114">
        <f t="shared" si="21"/>
        <v>326.5919999999999</v>
      </c>
      <c r="W84" s="115">
        <f t="shared" si="22"/>
        <v>362.8799999999999</v>
      </c>
      <c r="X84" s="67"/>
    </row>
    <row r="85" spans="1:24" s="5" customFormat="1" ht="14.25" customHeight="1">
      <c r="A85" s="48" t="s">
        <v>5</v>
      </c>
      <c r="B85" s="49" t="s">
        <v>108</v>
      </c>
      <c r="C85" s="45" t="s">
        <v>109</v>
      </c>
      <c r="D85" s="24" t="s">
        <v>35</v>
      </c>
      <c r="E85" s="100">
        <v>3</v>
      </c>
      <c r="F85" s="101">
        <f t="shared" si="20"/>
        <v>6</v>
      </c>
      <c r="G85" s="101">
        <v>3</v>
      </c>
      <c r="H85" s="101">
        <v>40.66</v>
      </c>
      <c r="I85" s="100">
        <v>3</v>
      </c>
      <c r="J85" s="101">
        <f t="shared" si="18"/>
        <v>6</v>
      </c>
      <c r="K85" s="102">
        <v>1</v>
      </c>
      <c r="L85" s="103">
        <v>61.5</v>
      </c>
      <c r="M85" s="67"/>
      <c r="N85" s="111">
        <f t="shared" si="24"/>
        <v>731.8799999999999</v>
      </c>
      <c r="O85" s="112"/>
      <c r="P85" s="101">
        <f t="shared" si="25"/>
        <v>369</v>
      </c>
      <c r="Q85" s="112"/>
      <c r="R85" s="113">
        <f t="shared" si="17"/>
        <v>362.8799999999999</v>
      </c>
      <c r="S85" s="104">
        <v>20</v>
      </c>
      <c r="T85" s="113">
        <f>SUM(R85/S85)</f>
        <v>18.143999999999995</v>
      </c>
      <c r="U85" s="114">
        <f t="shared" si="19"/>
        <v>72.57599999999998</v>
      </c>
      <c r="V85" s="114">
        <f t="shared" si="21"/>
        <v>81.64799999999998</v>
      </c>
      <c r="W85" s="115">
        <f t="shared" si="22"/>
        <v>90.71999999999997</v>
      </c>
      <c r="X85" s="67"/>
    </row>
    <row r="86" spans="1:24" s="5" customFormat="1" ht="14.25" customHeight="1">
      <c r="A86" s="48" t="s">
        <v>5</v>
      </c>
      <c r="B86" s="49" t="s">
        <v>230</v>
      </c>
      <c r="C86" s="45" t="s">
        <v>231</v>
      </c>
      <c r="D86" s="24" t="s">
        <v>35</v>
      </c>
      <c r="E86" s="100">
        <v>10</v>
      </c>
      <c r="F86" s="101">
        <f t="shared" si="20"/>
        <v>20</v>
      </c>
      <c r="G86" s="101">
        <v>3</v>
      </c>
      <c r="H86" s="101">
        <v>40.66</v>
      </c>
      <c r="I86" s="100">
        <v>10</v>
      </c>
      <c r="J86" s="101">
        <f t="shared" si="18"/>
        <v>20</v>
      </c>
      <c r="K86" s="102">
        <v>1</v>
      </c>
      <c r="L86" s="103">
        <v>61.5</v>
      </c>
      <c r="M86" s="67"/>
      <c r="N86" s="111">
        <f t="shared" si="24"/>
        <v>2439.6</v>
      </c>
      <c r="O86" s="112"/>
      <c r="P86" s="101">
        <f t="shared" si="25"/>
        <v>1230</v>
      </c>
      <c r="Q86" s="112"/>
      <c r="R86" s="113">
        <f t="shared" si="17"/>
        <v>1209.6</v>
      </c>
      <c r="S86" s="104">
        <v>20</v>
      </c>
      <c r="T86" s="113">
        <f aca="true" t="shared" si="26" ref="T86:T91">SUM(R86/S86)</f>
        <v>60.48</v>
      </c>
      <c r="U86" s="114">
        <f t="shared" si="19"/>
        <v>241.92</v>
      </c>
      <c r="V86" s="114">
        <f t="shared" si="21"/>
        <v>272.15999999999997</v>
      </c>
      <c r="W86" s="115">
        <f t="shared" si="22"/>
        <v>302.4</v>
      </c>
      <c r="X86" s="67"/>
    </row>
    <row r="87" spans="1:24" s="5" customFormat="1" ht="14.25" customHeight="1">
      <c r="A87" s="48" t="s">
        <v>5</v>
      </c>
      <c r="B87" s="49" t="s">
        <v>144</v>
      </c>
      <c r="C87" s="45" t="s">
        <v>145</v>
      </c>
      <c r="D87" s="24" t="s">
        <v>146</v>
      </c>
      <c r="E87" s="100">
        <v>33</v>
      </c>
      <c r="F87" s="101">
        <f t="shared" si="20"/>
        <v>66</v>
      </c>
      <c r="G87" s="101">
        <v>3</v>
      </c>
      <c r="H87" s="101">
        <v>40.66</v>
      </c>
      <c r="I87" s="100">
        <v>33</v>
      </c>
      <c r="J87" s="101">
        <f t="shared" si="18"/>
        <v>66</v>
      </c>
      <c r="K87" s="102">
        <v>1</v>
      </c>
      <c r="L87" s="103">
        <v>61.5</v>
      </c>
      <c r="M87" s="67"/>
      <c r="N87" s="111">
        <f t="shared" si="24"/>
        <v>8050.679999999999</v>
      </c>
      <c r="O87" s="112"/>
      <c r="P87" s="101">
        <f t="shared" si="25"/>
        <v>4059</v>
      </c>
      <c r="Q87" s="112"/>
      <c r="R87" s="113">
        <f t="shared" si="17"/>
        <v>3991.6799999999994</v>
      </c>
      <c r="S87" s="104">
        <v>20</v>
      </c>
      <c r="T87" s="113">
        <f t="shared" si="26"/>
        <v>199.58399999999997</v>
      </c>
      <c r="U87" s="114">
        <f t="shared" si="19"/>
        <v>798.3359999999999</v>
      </c>
      <c r="V87" s="114">
        <f t="shared" si="21"/>
        <v>898.1279999999999</v>
      </c>
      <c r="W87" s="115">
        <f t="shared" si="22"/>
        <v>997.9199999999998</v>
      </c>
      <c r="X87" s="67"/>
    </row>
    <row r="88" spans="1:24" s="5" customFormat="1" ht="14.25" customHeight="1">
      <c r="A88" s="48" t="s">
        <v>5</v>
      </c>
      <c r="B88" s="49" t="s">
        <v>19</v>
      </c>
      <c r="C88" s="45" t="s">
        <v>20</v>
      </c>
      <c r="D88" s="24" t="s">
        <v>21</v>
      </c>
      <c r="E88" s="100">
        <v>24</v>
      </c>
      <c r="F88" s="101">
        <f t="shared" si="20"/>
        <v>48</v>
      </c>
      <c r="G88" s="101">
        <v>3</v>
      </c>
      <c r="H88" s="101">
        <v>40.66</v>
      </c>
      <c r="I88" s="100">
        <v>24</v>
      </c>
      <c r="J88" s="101">
        <f t="shared" si="18"/>
        <v>48</v>
      </c>
      <c r="K88" s="102">
        <v>1</v>
      </c>
      <c r="L88" s="103">
        <v>61.5</v>
      </c>
      <c r="M88" s="67"/>
      <c r="N88" s="111">
        <f t="shared" si="24"/>
        <v>5855.039999999999</v>
      </c>
      <c r="O88" s="112"/>
      <c r="P88" s="101">
        <f t="shared" si="25"/>
        <v>2952</v>
      </c>
      <c r="Q88" s="112"/>
      <c r="R88" s="113">
        <f t="shared" si="17"/>
        <v>2903.039999999999</v>
      </c>
      <c r="S88" s="104">
        <v>20</v>
      </c>
      <c r="T88" s="113">
        <f t="shared" si="26"/>
        <v>145.15199999999996</v>
      </c>
      <c r="U88" s="114">
        <f t="shared" si="19"/>
        <v>580.6079999999998</v>
      </c>
      <c r="V88" s="114">
        <f t="shared" si="21"/>
        <v>653.1839999999999</v>
      </c>
      <c r="W88" s="115">
        <f t="shared" si="22"/>
        <v>725.7599999999998</v>
      </c>
      <c r="X88" s="67"/>
    </row>
    <row r="89" spans="1:24" s="5" customFormat="1" ht="14.25" customHeight="1">
      <c r="A89" s="48" t="s">
        <v>5</v>
      </c>
      <c r="B89" s="49" t="s">
        <v>185</v>
      </c>
      <c r="C89" s="45" t="s">
        <v>186</v>
      </c>
      <c r="D89" s="24" t="s">
        <v>21</v>
      </c>
      <c r="E89" s="100">
        <v>27</v>
      </c>
      <c r="F89" s="101">
        <f t="shared" si="20"/>
        <v>54</v>
      </c>
      <c r="G89" s="101">
        <v>3</v>
      </c>
      <c r="H89" s="101">
        <v>40.66</v>
      </c>
      <c r="I89" s="100">
        <v>27</v>
      </c>
      <c r="J89" s="101">
        <f t="shared" si="18"/>
        <v>54</v>
      </c>
      <c r="K89" s="102">
        <v>1</v>
      </c>
      <c r="L89" s="103">
        <v>61.5</v>
      </c>
      <c r="M89" s="67"/>
      <c r="N89" s="111">
        <f t="shared" si="24"/>
        <v>6586.919999999999</v>
      </c>
      <c r="O89" s="112"/>
      <c r="P89" s="101">
        <f t="shared" si="25"/>
        <v>3321</v>
      </c>
      <c r="Q89" s="112"/>
      <c r="R89" s="113">
        <f t="shared" si="17"/>
        <v>3265.919999999999</v>
      </c>
      <c r="S89" s="104">
        <v>20</v>
      </c>
      <c r="T89" s="113">
        <f t="shared" si="26"/>
        <v>163.29599999999996</v>
      </c>
      <c r="U89" s="114">
        <f t="shared" si="19"/>
        <v>653.1839999999999</v>
      </c>
      <c r="V89" s="114">
        <f t="shared" si="21"/>
        <v>734.8319999999999</v>
      </c>
      <c r="W89" s="115">
        <f t="shared" si="22"/>
        <v>816.4799999999998</v>
      </c>
      <c r="X89" s="67"/>
    </row>
    <row r="90" spans="1:24" s="5" customFormat="1" ht="14.25" customHeight="1">
      <c r="A90" s="48" t="s">
        <v>5</v>
      </c>
      <c r="B90" s="49" t="s">
        <v>220</v>
      </c>
      <c r="C90" s="45" t="s">
        <v>221</v>
      </c>
      <c r="D90" s="24" t="s">
        <v>38</v>
      </c>
      <c r="E90" s="100">
        <v>9</v>
      </c>
      <c r="F90" s="101">
        <f t="shared" si="20"/>
        <v>18</v>
      </c>
      <c r="G90" s="101">
        <v>3</v>
      </c>
      <c r="H90" s="101">
        <v>40.66</v>
      </c>
      <c r="I90" s="100">
        <v>9</v>
      </c>
      <c r="J90" s="101">
        <f t="shared" si="18"/>
        <v>18</v>
      </c>
      <c r="K90" s="102">
        <v>1</v>
      </c>
      <c r="L90" s="103">
        <v>61.5</v>
      </c>
      <c r="M90" s="67"/>
      <c r="N90" s="111">
        <f t="shared" si="24"/>
        <v>2195.64</v>
      </c>
      <c r="O90" s="112"/>
      <c r="P90" s="101">
        <f t="shared" si="25"/>
        <v>1107</v>
      </c>
      <c r="Q90" s="112"/>
      <c r="R90" s="113">
        <f t="shared" si="17"/>
        <v>1088.6399999999999</v>
      </c>
      <c r="S90" s="104">
        <v>20</v>
      </c>
      <c r="T90" s="113">
        <f t="shared" si="26"/>
        <v>54.431999999999995</v>
      </c>
      <c r="U90" s="114">
        <f t="shared" si="19"/>
        <v>217.72799999999998</v>
      </c>
      <c r="V90" s="114">
        <f t="shared" si="21"/>
        <v>244.944</v>
      </c>
      <c r="W90" s="115">
        <f t="shared" si="22"/>
        <v>272.15999999999997</v>
      </c>
      <c r="X90" s="67"/>
    </row>
    <row r="91" spans="1:24" s="5" customFormat="1" ht="14.25" customHeight="1">
      <c r="A91" s="48" t="s">
        <v>5</v>
      </c>
      <c r="B91" s="49" t="s">
        <v>202</v>
      </c>
      <c r="C91" s="45" t="s">
        <v>203</v>
      </c>
      <c r="D91" s="24" t="s">
        <v>112</v>
      </c>
      <c r="E91" s="100">
        <v>17</v>
      </c>
      <c r="F91" s="101">
        <f t="shared" si="20"/>
        <v>34</v>
      </c>
      <c r="G91" s="101">
        <v>3</v>
      </c>
      <c r="H91" s="101">
        <v>40.66</v>
      </c>
      <c r="I91" s="100">
        <v>17</v>
      </c>
      <c r="J91" s="101">
        <f t="shared" si="18"/>
        <v>34</v>
      </c>
      <c r="K91" s="102">
        <v>1</v>
      </c>
      <c r="L91" s="103">
        <v>61.5</v>
      </c>
      <c r="M91" s="67"/>
      <c r="N91" s="111">
        <f t="shared" si="24"/>
        <v>4147.32</v>
      </c>
      <c r="O91" s="112"/>
      <c r="P91" s="101">
        <f t="shared" si="25"/>
        <v>2091</v>
      </c>
      <c r="Q91" s="112"/>
      <c r="R91" s="113">
        <f t="shared" si="17"/>
        <v>2056.3199999999997</v>
      </c>
      <c r="S91" s="104">
        <v>20</v>
      </c>
      <c r="T91" s="113">
        <f t="shared" si="26"/>
        <v>102.81599999999999</v>
      </c>
      <c r="U91" s="114">
        <f t="shared" si="19"/>
        <v>411.26399999999995</v>
      </c>
      <c r="V91" s="114">
        <f t="shared" si="21"/>
        <v>462.67199999999997</v>
      </c>
      <c r="W91" s="115">
        <f t="shared" si="22"/>
        <v>514.0799999999999</v>
      </c>
      <c r="X91" s="67"/>
    </row>
    <row r="92" spans="1:24" s="5" customFormat="1" ht="14.25" customHeight="1">
      <c r="A92" s="48" t="s">
        <v>5</v>
      </c>
      <c r="B92" s="49" t="s">
        <v>51</v>
      </c>
      <c r="C92" s="45" t="s">
        <v>52</v>
      </c>
      <c r="D92" s="24" t="s">
        <v>53</v>
      </c>
      <c r="E92" s="100">
        <v>4</v>
      </c>
      <c r="F92" s="101">
        <f t="shared" si="20"/>
        <v>8</v>
      </c>
      <c r="G92" s="101">
        <v>3</v>
      </c>
      <c r="H92" s="101">
        <v>40.66</v>
      </c>
      <c r="I92" s="100">
        <v>4</v>
      </c>
      <c r="J92" s="101">
        <f t="shared" si="18"/>
        <v>8</v>
      </c>
      <c r="K92" s="102">
        <v>1</v>
      </c>
      <c r="L92" s="103">
        <v>61.5</v>
      </c>
      <c r="M92" s="67"/>
      <c r="N92" s="111">
        <f t="shared" si="24"/>
        <v>975.8399999999999</v>
      </c>
      <c r="O92" s="112"/>
      <c r="P92" s="101">
        <f t="shared" si="25"/>
        <v>492</v>
      </c>
      <c r="Q92" s="112"/>
      <c r="R92" s="113">
        <f t="shared" si="17"/>
        <v>483.8399999999999</v>
      </c>
      <c r="S92" s="104">
        <v>20</v>
      </c>
      <c r="T92" s="113">
        <f aca="true" t="shared" si="27" ref="T92:T108">SUM(R92/S92)</f>
        <v>24.191999999999997</v>
      </c>
      <c r="U92" s="114">
        <f t="shared" si="19"/>
        <v>96.76799999999999</v>
      </c>
      <c r="V92" s="114">
        <f t="shared" si="21"/>
        <v>108.86399999999999</v>
      </c>
      <c r="W92" s="115">
        <f t="shared" si="22"/>
        <v>120.95999999999998</v>
      </c>
      <c r="X92" s="67"/>
    </row>
    <row r="93" spans="1:24" s="5" customFormat="1" ht="14.25" customHeight="1">
      <c r="A93" s="48" t="s">
        <v>5</v>
      </c>
      <c r="B93" s="49" t="s">
        <v>87</v>
      </c>
      <c r="C93" s="45" t="s">
        <v>88</v>
      </c>
      <c r="D93" s="24" t="s">
        <v>53</v>
      </c>
      <c r="E93" s="104">
        <v>14</v>
      </c>
      <c r="F93" s="101">
        <f t="shared" si="20"/>
        <v>28</v>
      </c>
      <c r="G93" s="101">
        <v>3</v>
      </c>
      <c r="H93" s="101">
        <v>40.66</v>
      </c>
      <c r="I93" s="104">
        <v>14</v>
      </c>
      <c r="J93" s="101">
        <f t="shared" si="18"/>
        <v>28</v>
      </c>
      <c r="K93" s="102">
        <v>1</v>
      </c>
      <c r="L93" s="103">
        <v>61.5</v>
      </c>
      <c r="M93" s="67"/>
      <c r="N93" s="111">
        <f t="shared" si="24"/>
        <v>3415.4399999999996</v>
      </c>
      <c r="O93" s="112"/>
      <c r="P93" s="101">
        <f t="shared" si="25"/>
        <v>1722</v>
      </c>
      <c r="Q93" s="112"/>
      <c r="R93" s="113">
        <f t="shared" si="17"/>
        <v>1693.4399999999996</v>
      </c>
      <c r="S93" s="104">
        <v>20</v>
      </c>
      <c r="T93" s="113">
        <f t="shared" si="27"/>
        <v>84.67199999999998</v>
      </c>
      <c r="U93" s="114">
        <f t="shared" si="19"/>
        <v>338.68799999999993</v>
      </c>
      <c r="V93" s="114">
        <f t="shared" si="21"/>
        <v>381.02399999999994</v>
      </c>
      <c r="W93" s="115">
        <f t="shared" si="22"/>
        <v>423.3599999999999</v>
      </c>
      <c r="X93" s="67"/>
    </row>
    <row r="94" spans="1:24" s="5" customFormat="1" ht="14.25" customHeight="1">
      <c r="A94" s="48" t="s">
        <v>5</v>
      </c>
      <c r="B94" s="49" t="s">
        <v>113</v>
      </c>
      <c r="C94" s="45" t="s">
        <v>114</v>
      </c>
      <c r="D94" s="24" t="s">
        <v>53</v>
      </c>
      <c r="E94" s="100">
        <v>14</v>
      </c>
      <c r="F94" s="101">
        <f t="shared" si="20"/>
        <v>28</v>
      </c>
      <c r="G94" s="101">
        <v>3</v>
      </c>
      <c r="H94" s="101">
        <v>40.66</v>
      </c>
      <c r="I94" s="100">
        <v>14</v>
      </c>
      <c r="J94" s="101">
        <f t="shared" si="18"/>
        <v>28</v>
      </c>
      <c r="K94" s="102">
        <v>1</v>
      </c>
      <c r="L94" s="103">
        <v>61.5</v>
      </c>
      <c r="M94" s="67"/>
      <c r="N94" s="111">
        <f t="shared" si="24"/>
        <v>3415.4399999999996</v>
      </c>
      <c r="O94" s="112"/>
      <c r="P94" s="101">
        <f t="shared" si="25"/>
        <v>1722</v>
      </c>
      <c r="Q94" s="112"/>
      <c r="R94" s="113">
        <f t="shared" si="17"/>
        <v>1693.4399999999996</v>
      </c>
      <c r="S94" s="104">
        <v>20</v>
      </c>
      <c r="T94" s="113">
        <f t="shared" si="27"/>
        <v>84.67199999999998</v>
      </c>
      <c r="U94" s="114">
        <f t="shared" si="19"/>
        <v>338.68799999999993</v>
      </c>
      <c r="V94" s="114">
        <f t="shared" si="21"/>
        <v>381.02399999999994</v>
      </c>
      <c r="W94" s="115">
        <f t="shared" si="22"/>
        <v>423.3599999999999</v>
      </c>
      <c r="X94" s="67"/>
    </row>
    <row r="95" spans="1:24" s="5" customFormat="1" ht="14.25" customHeight="1">
      <c r="A95" s="48" t="s">
        <v>5</v>
      </c>
      <c r="B95" s="49" t="s">
        <v>170</v>
      </c>
      <c r="C95" s="45" t="s">
        <v>171</v>
      </c>
      <c r="D95" s="24" t="s">
        <v>53</v>
      </c>
      <c r="E95" s="100">
        <v>13</v>
      </c>
      <c r="F95" s="101">
        <f t="shared" si="20"/>
        <v>26</v>
      </c>
      <c r="G95" s="101">
        <v>3</v>
      </c>
      <c r="H95" s="101">
        <v>40.66</v>
      </c>
      <c r="I95" s="100">
        <v>13</v>
      </c>
      <c r="J95" s="101">
        <f t="shared" si="18"/>
        <v>26</v>
      </c>
      <c r="K95" s="102">
        <v>1</v>
      </c>
      <c r="L95" s="103">
        <v>61.5</v>
      </c>
      <c r="M95" s="67"/>
      <c r="N95" s="111">
        <f t="shared" si="24"/>
        <v>3171.4799999999996</v>
      </c>
      <c r="O95" s="112"/>
      <c r="P95" s="101">
        <f t="shared" si="25"/>
        <v>1599</v>
      </c>
      <c r="Q95" s="112"/>
      <c r="R95" s="113">
        <f t="shared" si="17"/>
        <v>1572.4799999999996</v>
      </c>
      <c r="S95" s="104">
        <v>20</v>
      </c>
      <c r="T95" s="113">
        <f t="shared" si="27"/>
        <v>78.62399999999998</v>
      </c>
      <c r="U95" s="114">
        <f t="shared" si="19"/>
        <v>314.4959999999999</v>
      </c>
      <c r="V95" s="114">
        <f t="shared" si="21"/>
        <v>353.80799999999994</v>
      </c>
      <c r="W95" s="115">
        <f t="shared" si="22"/>
        <v>393.1199999999999</v>
      </c>
      <c r="X95" s="67"/>
    </row>
    <row r="96" spans="1:24" s="5" customFormat="1" ht="14.25" customHeight="1">
      <c r="A96" s="48" t="s">
        <v>5</v>
      </c>
      <c r="B96" s="49" t="s">
        <v>6</v>
      </c>
      <c r="C96" s="45" t="s">
        <v>7</v>
      </c>
      <c r="D96" s="24" t="s">
        <v>8</v>
      </c>
      <c r="E96" s="100">
        <v>31</v>
      </c>
      <c r="F96" s="101">
        <f t="shared" si="20"/>
        <v>62</v>
      </c>
      <c r="G96" s="101">
        <v>3</v>
      </c>
      <c r="H96" s="101">
        <v>40.66</v>
      </c>
      <c r="I96" s="100">
        <v>31</v>
      </c>
      <c r="J96" s="101">
        <f t="shared" si="18"/>
        <v>62</v>
      </c>
      <c r="K96" s="102">
        <v>1</v>
      </c>
      <c r="L96" s="103">
        <v>61.5</v>
      </c>
      <c r="M96" s="67"/>
      <c r="N96" s="111">
        <f t="shared" si="24"/>
        <v>7562.759999999999</v>
      </c>
      <c r="O96" s="112"/>
      <c r="P96" s="101">
        <f t="shared" si="25"/>
        <v>3813</v>
      </c>
      <c r="Q96" s="112"/>
      <c r="R96" s="113">
        <f t="shared" si="17"/>
        <v>3749.7599999999993</v>
      </c>
      <c r="S96" s="104">
        <v>20</v>
      </c>
      <c r="T96" s="113">
        <f t="shared" si="27"/>
        <v>187.48799999999997</v>
      </c>
      <c r="U96" s="114">
        <f t="shared" si="19"/>
        <v>749.9519999999999</v>
      </c>
      <c r="V96" s="114">
        <f t="shared" si="21"/>
        <v>843.6959999999999</v>
      </c>
      <c r="W96" s="115">
        <f t="shared" si="22"/>
        <v>937.4399999999998</v>
      </c>
      <c r="X96" s="67"/>
    </row>
    <row r="97" spans="1:24" s="5" customFormat="1" ht="14.25" customHeight="1">
      <c r="A97" s="48" t="s">
        <v>5</v>
      </c>
      <c r="B97" s="49" t="s">
        <v>64</v>
      </c>
      <c r="C97" s="45" t="s">
        <v>65</v>
      </c>
      <c r="D97" s="24" t="s">
        <v>66</v>
      </c>
      <c r="E97" s="100">
        <v>22</v>
      </c>
      <c r="F97" s="101">
        <f t="shared" si="20"/>
        <v>44</v>
      </c>
      <c r="G97" s="101">
        <v>3</v>
      </c>
      <c r="H97" s="101">
        <v>40.66</v>
      </c>
      <c r="I97" s="100">
        <v>22</v>
      </c>
      <c r="J97" s="101">
        <f t="shared" si="18"/>
        <v>44</v>
      </c>
      <c r="K97" s="102">
        <v>1</v>
      </c>
      <c r="L97" s="103">
        <v>61.5</v>
      </c>
      <c r="M97" s="67"/>
      <c r="N97" s="111">
        <f t="shared" si="24"/>
        <v>5367.12</v>
      </c>
      <c r="O97" s="112"/>
      <c r="P97" s="101">
        <f t="shared" si="25"/>
        <v>2706</v>
      </c>
      <c r="Q97" s="112"/>
      <c r="R97" s="113">
        <f t="shared" si="17"/>
        <v>2661.12</v>
      </c>
      <c r="S97" s="104">
        <v>20</v>
      </c>
      <c r="T97" s="113">
        <f t="shared" si="27"/>
        <v>133.05599999999998</v>
      </c>
      <c r="U97" s="114">
        <f t="shared" si="19"/>
        <v>532.2239999999999</v>
      </c>
      <c r="V97" s="114">
        <f t="shared" si="21"/>
        <v>598.752</v>
      </c>
      <c r="W97" s="115">
        <f t="shared" si="22"/>
        <v>665.28</v>
      </c>
      <c r="X97" s="67"/>
    </row>
    <row r="98" spans="1:24" s="5" customFormat="1" ht="14.25" customHeight="1">
      <c r="A98" s="48" t="s">
        <v>5</v>
      </c>
      <c r="B98" s="49" t="s">
        <v>247</v>
      </c>
      <c r="C98" s="45" t="s">
        <v>248</v>
      </c>
      <c r="D98" s="24" t="s">
        <v>66</v>
      </c>
      <c r="E98" s="100">
        <v>21</v>
      </c>
      <c r="F98" s="101">
        <f t="shared" si="20"/>
        <v>42</v>
      </c>
      <c r="G98" s="101">
        <v>3</v>
      </c>
      <c r="H98" s="101">
        <v>40.66</v>
      </c>
      <c r="I98" s="100">
        <v>21</v>
      </c>
      <c r="J98" s="101">
        <f t="shared" si="18"/>
        <v>42</v>
      </c>
      <c r="K98" s="102">
        <v>1</v>
      </c>
      <c r="L98" s="103">
        <v>61.5</v>
      </c>
      <c r="M98" s="67"/>
      <c r="N98" s="111">
        <f t="shared" si="24"/>
        <v>5123.16</v>
      </c>
      <c r="O98" s="112"/>
      <c r="P98" s="101">
        <f t="shared" si="25"/>
        <v>2583</v>
      </c>
      <c r="Q98" s="112"/>
      <c r="R98" s="113">
        <f t="shared" si="17"/>
        <v>2540.16</v>
      </c>
      <c r="S98" s="104">
        <v>20</v>
      </c>
      <c r="T98" s="113">
        <f t="shared" si="27"/>
        <v>127.008</v>
      </c>
      <c r="U98" s="114">
        <f t="shared" si="19"/>
        <v>508.032</v>
      </c>
      <c r="V98" s="114">
        <f t="shared" si="21"/>
        <v>571.536</v>
      </c>
      <c r="W98" s="115">
        <f t="shared" si="22"/>
        <v>635.04</v>
      </c>
      <c r="X98" s="67"/>
    </row>
    <row r="99" spans="1:24" s="5" customFormat="1" ht="14.25" customHeight="1">
      <c r="A99" s="48" t="s">
        <v>5</v>
      </c>
      <c r="B99" s="49" t="s">
        <v>141</v>
      </c>
      <c r="C99" s="45" t="s">
        <v>142</v>
      </c>
      <c r="D99" s="24" t="s">
        <v>143</v>
      </c>
      <c r="E99" s="100">
        <v>57</v>
      </c>
      <c r="F99" s="101">
        <f t="shared" si="20"/>
        <v>114</v>
      </c>
      <c r="G99" s="101">
        <v>3</v>
      </c>
      <c r="H99" s="101">
        <v>40.66</v>
      </c>
      <c r="I99" s="100">
        <v>57</v>
      </c>
      <c r="J99" s="101">
        <f t="shared" si="18"/>
        <v>114</v>
      </c>
      <c r="K99" s="102">
        <v>1</v>
      </c>
      <c r="L99" s="103">
        <v>61.5</v>
      </c>
      <c r="M99" s="67"/>
      <c r="N99" s="111">
        <f t="shared" si="24"/>
        <v>13905.72</v>
      </c>
      <c r="O99" s="112"/>
      <c r="P99" s="101">
        <f t="shared" si="25"/>
        <v>7011</v>
      </c>
      <c r="Q99" s="112"/>
      <c r="R99" s="113">
        <f t="shared" si="17"/>
        <v>6894.719999999999</v>
      </c>
      <c r="S99" s="104">
        <v>20</v>
      </c>
      <c r="T99" s="113">
        <f t="shared" si="27"/>
        <v>344.736</v>
      </c>
      <c r="U99" s="114">
        <f t="shared" si="19"/>
        <v>1378.944</v>
      </c>
      <c r="V99" s="114">
        <f t="shared" si="21"/>
        <v>1551.312</v>
      </c>
      <c r="W99" s="115">
        <f t="shared" si="22"/>
        <v>1723.6799999999998</v>
      </c>
      <c r="X99" s="67"/>
    </row>
    <row r="100" spans="1:24" s="5" customFormat="1" ht="14.25" customHeight="1">
      <c r="A100" s="48" t="s">
        <v>5</v>
      </c>
      <c r="B100" s="49" t="s">
        <v>41</v>
      </c>
      <c r="C100" s="45" t="s">
        <v>42</v>
      </c>
      <c r="D100" s="24" t="s">
        <v>43</v>
      </c>
      <c r="E100" s="100">
        <v>16</v>
      </c>
      <c r="F100" s="101">
        <f t="shared" si="20"/>
        <v>32</v>
      </c>
      <c r="G100" s="101">
        <v>3</v>
      </c>
      <c r="H100" s="101">
        <v>40.66</v>
      </c>
      <c r="I100" s="100">
        <v>16</v>
      </c>
      <c r="J100" s="101">
        <f t="shared" si="18"/>
        <v>32</v>
      </c>
      <c r="K100" s="102">
        <v>1</v>
      </c>
      <c r="L100" s="103">
        <v>61.5</v>
      </c>
      <c r="M100" s="67"/>
      <c r="N100" s="111">
        <f t="shared" si="24"/>
        <v>3903.3599999999997</v>
      </c>
      <c r="O100" s="112"/>
      <c r="P100" s="101">
        <f t="shared" si="25"/>
        <v>1968</v>
      </c>
      <c r="Q100" s="112"/>
      <c r="R100" s="113">
        <f t="shared" si="17"/>
        <v>1935.3599999999997</v>
      </c>
      <c r="S100" s="104">
        <v>20</v>
      </c>
      <c r="T100" s="113">
        <f t="shared" si="27"/>
        <v>96.76799999999999</v>
      </c>
      <c r="U100" s="114">
        <f t="shared" si="19"/>
        <v>387.07199999999995</v>
      </c>
      <c r="V100" s="114">
        <f t="shared" si="21"/>
        <v>435.45599999999996</v>
      </c>
      <c r="W100" s="115">
        <f t="shared" si="22"/>
        <v>483.8399999999999</v>
      </c>
      <c r="X100" s="67"/>
    </row>
    <row r="101" spans="1:24" s="5" customFormat="1" ht="14.25" customHeight="1">
      <c r="A101" s="48" t="s">
        <v>5</v>
      </c>
      <c r="B101" s="49" t="s">
        <v>78</v>
      </c>
      <c r="C101" s="45" t="s">
        <v>281</v>
      </c>
      <c r="D101" s="24" t="s">
        <v>43</v>
      </c>
      <c r="E101" s="100">
        <v>12</v>
      </c>
      <c r="F101" s="101">
        <f t="shared" si="20"/>
        <v>24</v>
      </c>
      <c r="G101" s="101">
        <v>3</v>
      </c>
      <c r="H101" s="101">
        <v>40.66</v>
      </c>
      <c r="I101" s="100">
        <v>12</v>
      </c>
      <c r="J101" s="101">
        <f t="shared" si="18"/>
        <v>24</v>
      </c>
      <c r="K101" s="102">
        <v>1</v>
      </c>
      <c r="L101" s="103">
        <v>61.5</v>
      </c>
      <c r="M101" s="67"/>
      <c r="N101" s="111">
        <f t="shared" si="24"/>
        <v>2927.5199999999995</v>
      </c>
      <c r="O101" s="112"/>
      <c r="P101" s="101">
        <f t="shared" si="25"/>
        <v>1476</v>
      </c>
      <c r="Q101" s="112"/>
      <c r="R101" s="113">
        <f t="shared" si="17"/>
        <v>1451.5199999999995</v>
      </c>
      <c r="S101" s="104">
        <v>20</v>
      </c>
      <c r="T101" s="113">
        <f t="shared" si="27"/>
        <v>72.57599999999998</v>
      </c>
      <c r="U101" s="114">
        <f t="shared" si="19"/>
        <v>290.3039999999999</v>
      </c>
      <c r="V101" s="114">
        <f t="shared" si="21"/>
        <v>326.5919999999999</v>
      </c>
      <c r="W101" s="115">
        <f t="shared" si="22"/>
        <v>362.8799999999999</v>
      </c>
      <c r="X101" s="67"/>
    </row>
    <row r="102" spans="1:24" s="5" customFormat="1" ht="14.25" customHeight="1">
      <c r="A102" s="48" t="s">
        <v>5</v>
      </c>
      <c r="B102" s="49" t="s">
        <v>9</v>
      </c>
      <c r="C102" s="45" t="s">
        <v>10</v>
      </c>
      <c r="D102" s="24" t="s">
        <v>11</v>
      </c>
      <c r="E102" s="100">
        <v>28</v>
      </c>
      <c r="F102" s="101">
        <f t="shared" si="20"/>
        <v>56</v>
      </c>
      <c r="G102" s="101">
        <v>3</v>
      </c>
      <c r="H102" s="101">
        <v>40.66</v>
      </c>
      <c r="I102" s="100">
        <v>28</v>
      </c>
      <c r="J102" s="101">
        <f t="shared" si="18"/>
        <v>56</v>
      </c>
      <c r="K102" s="102">
        <v>1</v>
      </c>
      <c r="L102" s="103">
        <v>61.5</v>
      </c>
      <c r="M102" s="67"/>
      <c r="N102" s="111">
        <f t="shared" si="24"/>
        <v>6830.879999999999</v>
      </c>
      <c r="O102" s="112"/>
      <c r="P102" s="101">
        <f t="shared" si="25"/>
        <v>3444</v>
      </c>
      <c r="Q102" s="112"/>
      <c r="R102" s="113">
        <f t="shared" si="17"/>
        <v>3386.879999999999</v>
      </c>
      <c r="S102" s="104">
        <v>20</v>
      </c>
      <c r="T102" s="113">
        <f t="shared" si="27"/>
        <v>169.34399999999997</v>
      </c>
      <c r="U102" s="114">
        <f t="shared" si="19"/>
        <v>677.3759999999999</v>
      </c>
      <c r="V102" s="114">
        <f t="shared" si="21"/>
        <v>762.0479999999999</v>
      </c>
      <c r="W102" s="115">
        <f t="shared" si="22"/>
        <v>846.7199999999998</v>
      </c>
      <c r="X102" s="67"/>
    </row>
    <row r="103" spans="1:24" s="5" customFormat="1" ht="14.25" customHeight="1">
      <c r="A103" s="48" t="s">
        <v>5</v>
      </c>
      <c r="B103" s="49" t="s">
        <v>132</v>
      </c>
      <c r="C103" s="45" t="s">
        <v>133</v>
      </c>
      <c r="D103" s="24" t="s">
        <v>134</v>
      </c>
      <c r="E103" s="100">
        <v>18</v>
      </c>
      <c r="F103" s="101">
        <f t="shared" si="20"/>
        <v>36</v>
      </c>
      <c r="G103" s="101">
        <v>3</v>
      </c>
      <c r="H103" s="101">
        <v>40.66</v>
      </c>
      <c r="I103" s="100">
        <v>18</v>
      </c>
      <c r="J103" s="101">
        <f t="shared" si="18"/>
        <v>36</v>
      </c>
      <c r="K103" s="102">
        <v>1</v>
      </c>
      <c r="L103" s="103">
        <v>61.5</v>
      </c>
      <c r="M103" s="67"/>
      <c r="N103" s="111">
        <f t="shared" si="24"/>
        <v>4391.28</v>
      </c>
      <c r="O103" s="112"/>
      <c r="P103" s="101">
        <f t="shared" si="25"/>
        <v>2214</v>
      </c>
      <c r="Q103" s="112"/>
      <c r="R103" s="113">
        <f t="shared" si="17"/>
        <v>2177.2799999999997</v>
      </c>
      <c r="S103" s="104">
        <v>20</v>
      </c>
      <c r="T103" s="113">
        <f t="shared" si="27"/>
        <v>108.86399999999999</v>
      </c>
      <c r="U103" s="114">
        <f t="shared" si="19"/>
        <v>435.45599999999996</v>
      </c>
      <c r="V103" s="114">
        <f t="shared" si="21"/>
        <v>489.888</v>
      </c>
      <c r="W103" s="115">
        <f t="shared" si="22"/>
        <v>544.3199999999999</v>
      </c>
      <c r="X103" s="67"/>
    </row>
    <row r="104" spans="1:24" s="5" customFormat="1" ht="14.25" customHeight="1">
      <c r="A104" s="48" t="s">
        <v>5</v>
      </c>
      <c r="B104" s="49" t="s">
        <v>183</v>
      </c>
      <c r="C104" s="45" t="s">
        <v>184</v>
      </c>
      <c r="D104" s="24" t="s">
        <v>104</v>
      </c>
      <c r="E104" s="100">
        <v>13</v>
      </c>
      <c r="F104" s="101">
        <f t="shared" si="20"/>
        <v>26</v>
      </c>
      <c r="G104" s="101">
        <v>3</v>
      </c>
      <c r="H104" s="101">
        <v>40.66</v>
      </c>
      <c r="I104" s="100">
        <v>13</v>
      </c>
      <c r="J104" s="101">
        <f t="shared" si="18"/>
        <v>26</v>
      </c>
      <c r="K104" s="102">
        <v>1</v>
      </c>
      <c r="L104" s="103">
        <v>61.5</v>
      </c>
      <c r="M104" s="67"/>
      <c r="N104" s="111">
        <f t="shared" si="24"/>
        <v>3171.4799999999996</v>
      </c>
      <c r="O104" s="112"/>
      <c r="P104" s="101">
        <f t="shared" si="25"/>
        <v>1599</v>
      </c>
      <c r="Q104" s="112"/>
      <c r="R104" s="113">
        <f t="shared" si="17"/>
        <v>1572.4799999999996</v>
      </c>
      <c r="S104" s="104">
        <v>20</v>
      </c>
      <c r="T104" s="113">
        <f t="shared" si="27"/>
        <v>78.62399999999998</v>
      </c>
      <c r="U104" s="114">
        <f t="shared" si="19"/>
        <v>314.4959999999999</v>
      </c>
      <c r="V104" s="114">
        <f t="shared" si="21"/>
        <v>353.80799999999994</v>
      </c>
      <c r="W104" s="115">
        <f t="shared" si="22"/>
        <v>393.1199999999999</v>
      </c>
      <c r="X104" s="67"/>
    </row>
    <row r="105" spans="1:24" s="5" customFormat="1" ht="14.25" customHeight="1">
      <c r="A105" s="48" t="s">
        <v>5</v>
      </c>
      <c r="B105" s="49" t="s">
        <v>98</v>
      </c>
      <c r="C105" s="45" t="s">
        <v>99</v>
      </c>
      <c r="D105" s="24" t="s">
        <v>56</v>
      </c>
      <c r="E105" s="100">
        <v>26</v>
      </c>
      <c r="F105" s="101">
        <f t="shared" si="20"/>
        <v>52</v>
      </c>
      <c r="G105" s="101">
        <v>3</v>
      </c>
      <c r="H105" s="101">
        <v>40.66</v>
      </c>
      <c r="I105" s="100">
        <v>26</v>
      </c>
      <c r="J105" s="101">
        <f t="shared" si="18"/>
        <v>52</v>
      </c>
      <c r="K105" s="102">
        <v>1</v>
      </c>
      <c r="L105" s="103">
        <v>61.5</v>
      </c>
      <c r="M105" s="67"/>
      <c r="N105" s="111">
        <f t="shared" si="24"/>
        <v>6342.959999999999</v>
      </c>
      <c r="O105" s="112"/>
      <c r="P105" s="101">
        <f t="shared" si="25"/>
        <v>3198</v>
      </c>
      <c r="Q105" s="112"/>
      <c r="R105" s="113">
        <f t="shared" si="17"/>
        <v>3144.959999999999</v>
      </c>
      <c r="S105" s="104">
        <v>20</v>
      </c>
      <c r="T105" s="113">
        <f t="shared" si="27"/>
        <v>157.24799999999996</v>
      </c>
      <c r="U105" s="114">
        <f t="shared" si="19"/>
        <v>628.9919999999998</v>
      </c>
      <c r="V105" s="114">
        <f t="shared" si="21"/>
        <v>707.6159999999999</v>
      </c>
      <c r="W105" s="115">
        <f t="shared" si="22"/>
        <v>786.2399999999998</v>
      </c>
      <c r="X105" s="67"/>
    </row>
    <row r="106" spans="1:24" s="5" customFormat="1" ht="14.25" customHeight="1">
      <c r="A106" s="48" t="s">
        <v>5</v>
      </c>
      <c r="B106" s="49" t="s">
        <v>93</v>
      </c>
      <c r="C106" s="45" t="s">
        <v>94</v>
      </c>
      <c r="D106" s="24" t="s">
        <v>95</v>
      </c>
      <c r="E106" s="100">
        <v>26</v>
      </c>
      <c r="F106" s="101">
        <f t="shared" si="20"/>
        <v>52</v>
      </c>
      <c r="G106" s="101">
        <v>3</v>
      </c>
      <c r="H106" s="101">
        <v>40.66</v>
      </c>
      <c r="I106" s="100">
        <v>26</v>
      </c>
      <c r="J106" s="101">
        <f t="shared" si="18"/>
        <v>52</v>
      </c>
      <c r="K106" s="102">
        <v>1</v>
      </c>
      <c r="L106" s="103">
        <v>61.5</v>
      </c>
      <c r="M106" s="67"/>
      <c r="N106" s="111">
        <f t="shared" si="24"/>
        <v>6342.959999999999</v>
      </c>
      <c r="O106" s="112"/>
      <c r="P106" s="101">
        <f t="shared" si="25"/>
        <v>3198</v>
      </c>
      <c r="Q106" s="112"/>
      <c r="R106" s="113">
        <f t="shared" si="17"/>
        <v>3144.959999999999</v>
      </c>
      <c r="S106" s="104">
        <v>20</v>
      </c>
      <c r="T106" s="113">
        <f t="shared" si="27"/>
        <v>157.24799999999996</v>
      </c>
      <c r="U106" s="114">
        <f t="shared" si="19"/>
        <v>628.9919999999998</v>
      </c>
      <c r="V106" s="114">
        <f t="shared" si="21"/>
        <v>707.6159999999999</v>
      </c>
      <c r="W106" s="115">
        <f t="shared" si="22"/>
        <v>786.2399999999998</v>
      </c>
      <c r="X106" s="67"/>
    </row>
    <row r="107" spans="1:24" s="5" customFormat="1" ht="14.25" customHeight="1">
      <c r="A107" s="48" t="s">
        <v>5</v>
      </c>
      <c r="B107" s="49" t="s">
        <v>22</v>
      </c>
      <c r="C107" s="45" t="s">
        <v>23</v>
      </c>
      <c r="D107" s="24" t="s">
        <v>24</v>
      </c>
      <c r="E107" s="100">
        <v>25</v>
      </c>
      <c r="F107" s="101">
        <f t="shared" si="20"/>
        <v>50</v>
      </c>
      <c r="G107" s="101">
        <v>3</v>
      </c>
      <c r="H107" s="101">
        <v>40.66</v>
      </c>
      <c r="I107" s="100">
        <v>25</v>
      </c>
      <c r="J107" s="101">
        <f t="shared" si="18"/>
        <v>50</v>
      </c>
      <c r="K107" s="102">
        <v>1</v>
      </c>
      <c r="L107" s="103">
        <v>61.5</v>
      </c>
      <c r="M107" s="67"/>
      <c r="N107" s="111">
        <f t="shared" si="24"/>
        <v>6098.999999999999</v>
      </c>
      <c r="O107" s="112"/>
      <c r="P107" s="101">
        <f t="shared" si="25"/>
        <v>3075</v>
      </c>
      <c r="Q107" s="112"/>
      <c r="R107" s="113">
        <f t="shared" si="17"/>
        <v>3023.999999999999</v>
      </c>
      <c r="S107" s="104">
        <v>20</v>
      </c>
      <c r="T107" s="113">
        <f t="shared" si="27"/>
        <v>151.19999999999996</v>
      </c>
      <c r="U107" s="114">
        <f t="shared" si="19"/>
        <v>604.7999999999998</v>
      </c>
      <c r="V107" s="114">
        <f t="shared" si="21"/>
        <v>680.3999999999999</v>
      </c>
      <c r="W107" s="115">
        <f t="shared" si="22"/>
        <v>755.9999999999998</v>
      </c>
      <c r="X107" s="67"/>
    </row>
    <row r="108" spans="1:24" s="5" customFormat="1" ht="14.25" customHeight="1">
      <c r="A108" s="48" t="s">
        <v>5</v>
      </c>
      <c r="B108" s="49" t="s">
        <v>100</v>
      </c>
      <c r="C108" s="45" t="s">
        <v>101</v>
      </c>
      <c r="D108" s="24" t="s">
        <v>30</v>
      </c>
      <c r="E108" s="100">
        <v>6</v>
      </c>
      <c r="F108" s="101">
        <f t="shared" si="20"/>
        <v>12</v>
      </c>
      <c r="G108" s="101">
        <v>3</v>
      </c>
      <c r="H108" s="101">
        <v>40.66</v>
      </c>
      <c r="I108" s="100">
        <v>6</v>
      </c>
      <c r="J108" s="101">
        <f t="shared" si="18"/>
        <v>12</v>
      </c>
      <c r="K108" s="102">
        <v>1</v>
      </c>
      <c r="L108" s="103">
        <v>61.5</v>
      </c>
      <c r="M108" s="67"/>
      <c r="N108" s="111">
        <f aca="true" t="shared" si="28" ref="N108:N120">SUM(F108*G108*H108)</f>
        <v>1463.7599999999998</v>
      </c>
      <c r="O108" s="112"/>
      <c r="P108" s="101">
        <f t="shared" si="25"/>
        <v>738</v>
      </c>
      <c r="Q108" s="112"/>
      <c r="R108" s="113">
        <f t="shared" si="17"/>
        <v>725.7599999999998</v>
      </c>
      <c r="S108" s="104">
        <v>20</v>
      </c>
      <c r="T108" s="113">
        <f t="shared" si="27"/>
        <v>36.28799999999999</v>
      </c>
      <c r="U108" s="114">
        <f t="shared" si="19"/>
        <v>145.15199999999996</v>
      </c>
      <c r="V108" s="114">
        <f t="shared" si="21"/>
        <v>163.29599999999996</v>
      </c>
      <c r="W108" s="115">
        <f t="shared" si="22"/>
        <v>181.43999999999994</v>
      </c>
      <c r="X108" s="67"/>
    </row>
    <row r="109" spans="1:24" s="5" customFormat="1" ht="14.25" customHeight="1">
      <c r="A109" s="48" t="s">
        <v>5</v>
      </c>
      <c r="B109" s="49" t="s">
        <v>105</v>
      </c>
      <c r="C109" s="45" t="s">
        <v>106</v>
      </c>
      <c r="D109" s="24" t="s">
        <v>30</v>
      </c>
      <c r="E109" s="100">
        <v>6</v>
      </c>
      <c r="F109" s="101">
        <f t="shared" si="20"/>
        <v>12</v>
      </c>
      <c r="G109" s="101">
        <v>3</v>
      </c>
      <c r="H109" s="101">
        <v>40.66</v>
      </c>
      <c r="I109" s="100">
        <v>6</v>
      </c>
      <c r="J109" s="101">
        <f t="shared" si="18"/>
        <v>12</v>
      </c>
      <c r="K109" s="102">
        <v>1</v>
      </c>
      <c r="L109" s="103">
        <v>61.5</v>
      </c>
      <c r="M109" s="67"/>
      <c r="N109" s="111">
        <f t="shared" si="28"/>
        <v>1463.7599999999998</v>
      </c>
      <c r="O109" s="112"/>
      <c r="P109" s="101">
        <f t="shared" si="25"/>
        <v>738</v>
      </c>
      <c r="Q109" s="112"/>
      <c r="R109" s="113">
        <f t="shared" si="17"/>
        <v>725.7599999999998</v>
      </c>
      <c r="S109" s="104">
        <v>20</v>
      </c>
      <c r="T109" s="113">
        <f aca="true" t="shared" si="29" ref="T109:T120">SUM(R109/S109)</f>
        <v>36.28799999999999</v>
      </c>
      <c r="U109" s="114">
        <f t="shared" si="19"/>
        <v>145.15199999999996</v>
      </c>
      <c r="V109" s="114">
        <f t="shared" si="21"/>
        <v>163.29599999999996</v>
      </c>
      <c r="W109" s="115">
        <f t="shared" si="22"/>
        <v>181.43999999999994</v>
      </c>
      <c r="X109" s="67"/>
    </row>
    <row r="110" spans="1:24" s="5" customFormat="1" ht="14.25" customHeight="1">
      <c r="A110" s="48" t="s">
        <v>5</v>
      </c>
      <c r="B110" s="49" t="s">
        <v>16</v>
      </c>
      <c r="C110" s="45" t="s">
        <v>17</v>
      </c>
      <c r="D110" s="24" t="s">
        <v>18</v>
      </c>
      <c r="E110" s="100">
        <v>4</v>
      </c>
      <c r="F110" s="101">
        <f t="shared" si="20"/>
        <v>8</v>
      </c>
      <c r="G110" s="101">
        <v>3</v>
      </c>
      <c r="H110" s="101">
        <v>40.66</v>
      </c>
      <c r="I110" s="100">
        <v>4</v>
      </c>
      <c r="J110" s="101">
        <f t="shared" si="18"/>
        <v>8</v>
      </c>
      <c r="K110" s="102">
        <v>1</v>
      </c>
      <c r="L110" s="103">
        <v>61.5</v>
      </c>
      <c r="M110" s="67"/>
      <c r="N110" s="111">
        <f t="shared" si="28"/>
        <v>975.8399999999999</v>
      </c>
      <c r="O110" s="112"/>
      <c r="P110" s="101">
        <f t="shared" si="25"/>
        <v>492</v>
      </c>
      <c r="Q110" s="112"/>
      <c r="R110" s="113">
        <f t="shared" si="17"/>
        <v>483.8399999999999</v>
      </c>
      <c r="S110" s="104">
        <v>20</v>
      </c>
      <c r="T110" s="113">
        <f t="shared" si="29"/>
        <v>24.191999999999997</v>
      </c>
      <c r="U110" s="114">
        <f t="shared" si="19"/>
        <v>96.76799999999999</v>
      </c>
      <c r="V110" s="114">
        <f t="shared" si="21"/>
        <v>108.86399999999999</v>
      </c>
      <c r="W110" s="115">
        <f t="shared" si="22"/>
        <v>120.95999999999998</v>
      </c>
      <c r="X110" s="67"/>
    </row>
    <row r="111" spans="1:24" s="5" customFormat="1" ht="14.25" customHeight="1">
      <c r="A111" s="48" t="s">
        <v>5</v>
      </c>
      <c r="B111" s="49" t="s">
        <v>26</v>
      </c>
      <c r="C111" s="45" t="s">
        <v>27</v>
      </c>
      <c r="D111" s="24" t="s">
        <v>18</v>
      </c>
      <c r="E111" s="100">
        <v>5</v>
      </c>
      <c r="F111" s="101">
        <f t="shared" si="20"/>
        <v>10</v>
      </c>
      <c r="G111" s="101">
        <v>3</v>
      </c>
      <c r="H111" s="101">
        <v>40.66</v>
      </c>
      <c r="I111" s="100">
        <v>5</v>
      </c>
      <c r="J111" s="101">
        <f t="shared" si="18"/>
        <v>10</v>
      </c>
      <c r="K111" s="102">
        <v>1</v>
      </c>
      <c r="L111" s="103">
        <v>61.5</v>
      </c>
      <c r="M111" s="67"/>
      <c r="N111" s="111">
        <f t="shared" si="28"/>
        <v>1219.8</v>
      </c>
      <c r="O111" s="112"/>
      <c r="P111" s="101">
        <f t="shared" si="25"/>
        <v>615</v>
      </c>
      <c r="Q111" s="112"/>
      <c r="R111" s="113">
        <f t="shared" si="17"/>
        <v>604.8</v>
      </c>
      <c r="S111" s="104">
        <v>20</v>
      </c>
      <c r="T111" s="113">
        <f t="shared" si="29"/>
        <v>30.24</v>
      </c>
      <c r="U111" s="114">
        <f t="shared" si="19"/>
        <v>120.96</v>
      </c>
      <c r="V111" s="114">
        <f t="shared" si="21"/>
        <v>136.07999999999998</v>
      </c>
      <c r="W111" s="115">
        <f t="shared" si="22"/>
        <v>151.2</v>
      </c>
      <c r="X111" s="67"/>
    </row>
    <row r="112" spans="1:24" s="5" customFormat="1" ht="14.25" customHeight="1">
      <c r="A112" s="48" t="s">
        <v>5</v>
      </c>
      <c r="B112" s="49" t="s">
        <v>83</v>
      </c>
      <c r="C112" s="45" t="s">
        <v>84</v>
      </c>
      <c r="D112" s="24" t="s">
        <v>18</v>
      </c>
      <c r="E112" s="100">
        <v>3</v>
      </c>
      <c r="F112" s="101">
        <f t="shared" si="20"/>
        <v>6</v>
      </c>
      <c r="G112" s="101">
        <v>3</v>
      </c>
      <c r="H112" s="101">
        <v>40.66</v>
      </c>
      <c r="I112" s="100">
        <v>3</v>
      </c>
      <c r="J112" s="101">
        <f t="shared" si="18"/>
        <v>6</v>
      </c>
      <c r="K112" s="102">
        <v>1</v>
      </c>
      <c r="L112" s="103">
        <v>61.5</v>
      </c>
      <c r="M112" s="67"/>
      <c r="N112" s="111">
        <f t="shared" si="28"/>
        <v>731.8799999999999</v>
      </c>
      <c r="O112" s="112"/>
      <c r="P112" s="101">
        <f t="shared" si="25"/>
        <v>369</v>
      </c>
      <c r="Q112" s="112"/>
      <c r="R112" s="113">
        <f t="shared" si="17"/>
        <v>362.8799999999999</v>
      </c>
      <c r="S112" s="104">
        <v>20</v>
      </c>
      <c r="T112" s="113">
        <f t="shared" si="29"/>
        <v>18.143999999999995</v>
      </c>
      <c r="U112" s="114">
        <f t="shared" si="19"/>
        <v>72.57599999999998</v>
      </c>
      <c r="V112" s="114">
        <f t="shared" si="21"/>
        <v>81.64799999999998</v>
      </c>
      <c r="W112" s="115">
        <f t="shared" si="22"/>
        <v>90.71999999999997</v>
      </c>
      <c r="X112" s="67"/>
    </row>
    <row r="113" spans="1:24" s="5" customFormat="1" ht="14.25" customHeight="1">
      <c r="A113" s="48" t="s">
        <v>5</v>
      </c>
      <c r="B113" s="49" t="s">
        <v>107</v>
      </c>
      <c r="C113" s="45" t="s">
        <v>282</v>
      </c>
      <c r="D113" s="24" t="s">
        <v>18</v>
      </c>
      <c r="E113" s="100">
        <v>3</v>
      </c>
      <c r="F113" s="101">
        <f t="shared" si="20"/>
        <v>6</v>
      </c>
      <c r="G113" s="101">
        <v>3</v>
      </c>
      <c r="H113" s="101">
        <v>40.66</v>
      </c>
      <c r="I113" s="100">
        <v>3</v>
      </c>
      <c r="J113" s="101">
        <f t="shared" si="18"/>
        <v>6</v>
      </c>
      <c r="K113" s="102">
        <v>1</v>
      </c>
      <c r="L113" s="103">
        <v>61.5</v>
      </c>
      <c r="M113" s="67"/>
      <c r="N113" s="111">
        <f t="shared" si="28"/>
        <v>731.8799999999999</v>
      </c>
      <c r="O113" s="112"/>
      <c r="P113" s="101">
        <f t="shared" si="25"/>
        <v>369</v>
      </c>
      <c r="Q113" s="112"/>
      <c r="R113" s="113">
        <f t="shared" si="17"/>
        <v>362.8799999999999</v>
      </c>
      <c r="S113" s="104">
        <v>20</v>
      </c>
      <c r="T113" s="113">
        <f t="shared" si="29"/>
        <v>18.143999999999995</v>
      </c>
      <c r="U113" s="114">
        <f t="shared" si="19"/>
        <v>72.57599999999998</v>
      </c>
      <c r="V113" s="114">
        <f t="shared" si="21"/>
        <v>81.64799999999998</v>
      </c>
      <c r="W113" s="115">
        <f t="shared" si="22"/>
        <v>90.71999999999997</v>
      </c>
      <c r="X113" s="67"/>
    </row>
    <row r="114" spans="1:24" s="5" customFormat="1" ht="14.25" customHeight="1">
      <c r="A114" s="48" t="s">
        <v>5</v>
      </c>
      <c r="B114" s="49" t="s">
        <v>124</v>
      </c>
      <c r="C114" s="45" t="s">
        <v>283</v>
      </c>
      <c r="D114" s="24" t="s">
        <v>18</v>
      </c>
      <c r="E114" s="100">
        <v>3</v>
      </c>
      <c r="F114" s="101">
        <f t="shared" si="20"/>
        <v>6</v>
      </c>
      <c r="G114" s="101">
        <v>3</v>
      </c>
      <c r="H114" s="101">
        <v>40.66</v>
      </c>
      <c r="I114" s="100">
        <v>3</v>
      </c>
      <c r="J114" s="101">
        <f t="shared" si="18"/>
        <v>6</v>
      </c>
      <c r="K114" s="102">
        <v>1</v>
      </c>
      <c r="L114" s="103">
        <v>61.5</v>
      </c>
      <c r="M114" s="67"/>
      <c r="N114" s="111">
        <f t="shared" si="28"/>
        <v>731.8799999999999</v>
      </c>
      <c r="O114" s="112"/>
      <c r="P114" s="101">
        <f t="shared" si="25"/>
        <v>369</v>
      </c>
      <c r="Q114" s="112"/>
      <c r="R114" s="113">
        <f t="shared" si="17"/>
        <v>362.8799999999999</v>
      </c>
      <c r="S114" s="104">
        <v>20</v>
      </c>
      <c r="T114" s="113">
        <f t="shared" si="29"/>
        <v>18.143999999999995</v>
      </c>
      <c r="U114" s="114">
        <f t="shared" si="19"/>
        <v>72.57599999999998</v>
      </c>
      <c r="V114" s="114">
        <f t="shared" si="21"/>
        <v>81.64799999999998</v>
      </c>
      <c r="W114" s="115">
        <f t="shared" si="22"/>
        <v>90.71999999999997</v>
      </c>
      <c r="X114" s="67"/>
    </row>
    <row r="115" spans="1:24" s="5" customFormat="1" ht="14.25" customHeight="1">
      <c r="A115" s="48" t="s">
        <v>5</v>
      </c>
      <c r="B115" s="49" t="s">
        <v>137</v>
      </c>
      <c r="C115" s="45" t="s">
        <v>138</v>
      </c>
      <c r="D115" s="24" t="s">
        <v>21</v>
      </c>
      <c r="E115" s="100">
        <v>12</v>
      </c>
      <c r="F115" s="101">
        <f t="shared" si="20"/>
        <v>24</v>
      </c>
      <c r="G115" s="101">
        <v>3</v>
      </c>
      <c r="H115" s="101">
        <v>40.66</v>
      </c>
      <c r="I115" s="100">
        <v>12</v>
      </c>
      <c r="J115" s="101">
        <f t="shared" si="18"/>
        <v>24</v>
      </c>
      <c r="K115" s="102">
        <v>1</v>
      </c>
      <c r="L115" s="103">
        <v>61.5</v>
      </c>
      <c r="M115" s="67"/>
      <c r="N115" s="111">
        <f t="shared" si="28"/>
        <v>2927.5199999999995</v>
      </c>
      <c r="O115" s="112"/>
      <c r="P115" s="101">
        <f t="shared" si="25"/>
        <v>1476</v>
      </c>
      <c r="Q115" s="112"/>
      <c r="R115" s="113">
        <f t="shared" si="17"/>
        <v>1451.5199999999995</v>
      </c>
      <c r="S115" s="104">
        <v>20</v>
      </c>
      <c r="T115" s="113">
        <f t="shared" si="29"/>
        <v>72.57599999999998</v>
      </c>
      <c r="U115" s="114">
        <f t="shared" si="19"/>
        <v>290.3039999999999</v>
      </c>
      <c r="V115" s="114">
        <f t="shared" si="21"/>
        <v>326.5919999999999</v>
      </c>
      <c r="W115" s="115">
        <f t="shared" si="22"/>
        <v>362.8799999999999</v>
      </c>
      <c r="X115" s="67"/>
    </row>
    <row r="116" spans="1:24" s="5" customFormat="1" ht="14.25" customHeight="1">
      <c r="A116" s="48" t="s">
        <v>5</v>
      </c>
      <c r="B116" s="49" t="s">
        <v>178</v>
      </c>
      <c r="C116" s="45" t="s">
        <v>179</v>
      </c>
      <c r="D116" s="24" t="s">
        <v>18</v>
      </c>
      <c r="E116" s="100">
        <v>5</v>
      </c>
      <c r="F116" s="101">
        <f t="shared" si="20"/>
        <v>10</v>
      </c>
      <c r="G116" s="101">
        <v>3</v>
      </c>
      <c r="H116" s="101">
        <v>40.66</v>
      </c>
      <c r="I116" s="100">
        <v>5</v>
      </c>
      <c r="J116" s="101">
        <f t="shared" si="18"/>
        <v>10</v>
      </c>
      <c r="K116" s="102">
        <v>1</v>
      </c>
      <c r="L116" s="103">
        <v>61.5</v>
      </c>
      <c r="M116" s="67"/>
      <c r="N116" s="111">
        <f t="shared" si="28"/>
        <v>1219.8</v>
      </c>
      <c r="O116" s="112"/>
      <c r="P116" s="101">
        <f t="shared" si="25"/>
        <v>615</v>
      </c>
      <c r="Q116" s="112"/>
      <c r="R116" s="113">
        <f t="shared" si="17"/>
        <v>604.8</v>
      </c>
      <c r="S116" s="104">
        <v>20</v>
      </c>
      <c r="T116" s="113">
        <f t="shared" si="29"/>
        <v>30.24</v>
      </c>
      <c r="U116" s="114">
        <f t="shared" si="19"/>
        <v>120.96</v>
      </c>
      <c r="V116" s="114">
        <f t="shared" si="21"/>
        <v>136.07999999999998</v>
      </c>
      <c r="W116" s="115">
        <f t="shared" si="22"/>
        <v>151.2</v>
      </c>
      <c r="X116" s="67"/>
    </row>
    <row r="117" spans="1:24" s="5" customFormat="1" ht="14.25" customHeight="1">
      <c r="A117" s="48" t="s">
        <v>5</v>
      </c>
      <c r="B117" s="49" t="s">
        <v>240</v>
      </c>
      <c r="C117" s="45" t="s">
        <v>241</v>
      </c>
      <c r="D117" s="24" t="s">
        <v>18</v>
      </c>
      <c r="E117" s="100">
        <v>5</v>
      </c>
      <c r="F117" s="101">
        <f t="shared" si="20"/>
        <v>10</v>
      </c>
      <c r="G117" s="101">
        <v>3</v>
      </c>
      <c r="H117" s="101">
        <v>40.66</v>
      </c>
      <c r="I117" s="100">
        <v>5</v>
      </c>
      <c r="J117" s="101">
        <f t="shared" si="18"/>
        <v>10</v>
      </c>
      <c r="K117" s="102">
        <v>1</v>
      </c>
      <c r="L117" s="103">
        <v>61.5</v>
      </c>
      <c r="M117" s="67"/>
      <c r="N117" s="111">
        <f t="shared" si="28"/>
        <v>1219.8</v>
      </c>
      <c r="O117" s="112"/>
      <c r="P117" s="101">
        <f t="shared" si="25"/>
        <v>615</v>
      </c>
      <c r="Q117" s="112"/>
      <c r="R117" s="113">
        <f t="shared" si="17"/>
        <v>604.8</v>
      </c>
      <c r="S117" s="104">
        <v>20</v>
      </c>
      <c r="T117" s="113">
        <f t="shared" si="29"/>
        <v>30.24</v>
      </c>
      <c r="U117" s="114">
        <f t="shared" si="19"/>
        <v>120.96</v>
      </c>
      <c r="V117" s="114">
        <f t="shared" si="21"/>
        <v>136.07999999999998</v>
      </c>
      <c r="W117" s="115">
        <f t="shared" si="22"/>
        <v>151.2</v>
      </c>
      <c r="X117" s="67"/>
    </row>
    <row r="118" spans="1:24" s="5" customFormat="1" ht="14.25" customHeight="1">
      <c r="A118" s="48" t="s">
        <v>5</v>
      </c>
      <c r="B118" s="49" t="s">
        <v>251</v>
      </c>
      <c r="C118" s="45" t="s">
        <v>252</v>
      </c>
      <c r="D118" s="24" t="s">
        <v>18</v>
      </c>
      <c r="E118" s="100">
        <v>5</v>
      </c>
      <c r="F118" s="101">
        <f t="shared" si="20"/>
        <v>10</v>
      </c>
      <c r="G118" s="101">
        <v>3</v>
      </c>
      <c r="H118" s="101">
        <v>40.66</v>
      </c>
      <c r="I118" s="100">
        <v>5</v>
      </c>
      <c r="J118" s="101">
        <f t="shared" si="18"/>
        <v>10</v>
      </c>
      <c r="K118" s="102">
        <v>1</v>
      </c>
      <c r="L118" s="103">
        <v>61.5</v>
      </c>
      <c r="M118" s="67"/>
      <c r="N118" s="111">
        <f t="shared" si="28"/>
        <v>1219.8</v>
      </c>
      <c r="O118" s="112"/>
      <c r="P118" s="101">
        <f t="shared" si="25"/>
        <v>615</v>
      </c>
      <c r="Q118" s="112"/>
      <c r="R118" s="113">
        <f t="shared" si="17"/>
        <v>604.8</v>
      </c>
      <c r="S118" s="104">
        <v>20</v>
      </c>
      <c r="T118" s="113">
        <f t="shared" si="29"/>
        <v>30.24</v>
      </c>
      <c r="U118" s="114">
        <f t="shared" si="19"/>
        <v>120.96</v>
      </c>
      <c r="V118" s="114">
        <f t="shared" si="21"/>
        <v>136.07999999999998</v>
      </c>
      <c r="W118" s="115">
        <f t="shared" si="22"/>
        <v>151.2</v>
      </c>
      <c r="X118" s="67"/>
    </row>
    <row r="119" spans="1:24" s="5" customFormat="1" ht="14.25" customHeight="1">
      <c r="A119" s="48" t="s">
        <v>5</v>
      </c>
      <c r="B119" s="49" t="s">
        <v>255</v>
      </c>
      <c r="C119" s="45" t="s">
        <v>256</v>
      </c>
      <c r="D119" s="24" t="s">
        <v>18</v>
      </c>
      <c r="E119" s="100">
        <v>5</v>
      </c>
      <c r="F119" s="101">
        <f t="shared" si="20"/>
        <v>10</v>
      </c>
      <c r="G119" s="101">
        <v>3</v>
      </c>
      <c r="H119" s="101">
        <v>40.66</v>
      </c>
      <c r="I119" s="100">
        <v>5</v>
      </c>
      <c r="J119" s="101">
        <f t="shared" si="18"/>
        <v>10</v>
      </c>
      <c r="K119" s="102">
        <v>1</v>
      </c>
      <c r="L119" s="103">
        <v>61.5</v>
      </c>
      <c r="M119" s="67"/>
      <c r="N119" s="111">
        <f t="shared" si="28"/>
        <v>1219.8</v>
      </c>
      <c r="O119" s="112"/>
      <c r="P119" s="101">
        <f t="shared" si="25"/>
        <v>615</v>
      </c>
      <c r="Q119" s="112"/>
      <c r="R119" s="113">
        <f t="shared" si="17"/>
        <v>604.8</v>
      </c>
      <c r="S119" s="104">
        <v>20</v>
      </c>
      <c r="T119" s="113">
        <f t="shared" si="29"/>
        <v>30.24</v>
      </c>
      <c r="U119" s="114">
        <f t="shared" si="19"/>
        <v>120.96</v>
      </c>
      <c r="V119" s="114">
        <f t="shared" si="21"/>
        <v>136.07999999999998</v>
      </c>
      <c r="W119" s="115">
        <f t="shared" si="22"/>
        <v>151.2</v>
      </c>
      <c r="X119" s="67"/>
    </row>
    <row r="120" spans="1:24" s="5" customFormat="1" ht="14.25" customHeight="1" thickBot="1">
      <c r="A120" s="53" t="s">
        <v>5</v>
      </c>
      <c r="B120" s="54" t="s">
        <v>196</v>
      </c>
      <c r="C120" s="55" t="s">
        <v>197</v>
      </c>
      <c r="D120" s="37" t="s">
        <v>157</v>
      </c>
      <c r="E120" s="26">
        <v>11</v>
      </c>
      <c r="F120" s="27">
        <f t="shared" si="20"/>
        <v>22</v>
      </c>
      <c r="G120" s="27">
        <v>3</v>
      </c>
      <c r="H120" s="27">
        <v>40.66</v>
      </c>
      <c r="I120" s="26">
        <v>11</v>
      </c>
      <c r="J120" s="27">
        <f t="shared" si="18"/>
        <v>22</v>
      </c>
      <c r="K120" s="28">
        <v>1</v>
      </c>
      <c r="L120" s="29">
        <v>61.5</v>
      </c>
      <c r="M120" s="67"/>
      <c r="N120" s="30">
        <f t="shared" si="28"/>
        <v>2683.56</v>
      </c>
      <c r="O120" s="31"/>
      <c r="P120" s="27">
        <f t="shared" si="25"/>
        <v>1353</v>
      </c>
      <c r="Q120" s="31"/>
      <c r="R120" s="32">
        <f t="shared" si="17"/>
        <v>1330.56</v>
      </c>
      <c r="S120" s="33">
        <v>20</v>
      </c>
      <c r="T120" s="32">
        <f t="shared" si="29"/>
        <v>66.52799999999999</v>
      </c>
      <c r="U120" s="34">
        <f t="shared" si="19"/>
        <v>266.11199999999997</v>
      </c>
      <c r="V120" s="34">
        <f t="shared" si="21"/>
        <v>299.376</v>
      </c>
      <c r="W120" s="35">
        <f t="shared" si="22"/>
        <v>332.64</v>
      </c>
      <c r="X120" s="67"/>
    </row>
    <row r="121" spans="1:24" s="5" customFormat="1" ht="24" customHeight="1" thickBot="1">
      <c r="A121" s="58"/>
      <c r="B121" s="40"/>
      <c r="C121" s="40"/>
      <c r="D121" s="40"/>
      <c r="E121" s="134" t="s">
        <v>289</v>
      </c>
      <c r="F121" s="135"/>
      <c r="G121" s="135"/>
      <c r="H121" s="135"/>
      <c r="I121" s="135"/>
      <c r="J121" s="135"/>
      <c r="K121" s="135"/>
      <c r="L121" s="136"/>
      <c r="M121" s="67"/>
      <c r="N121" s="88">
        <f>SUM(N83:N120)</f>
        <v>135397.8</v>
      </c>
      <c r="O121" s="16">
        <f aca="true" t="shared" si="30" ref="O121:W121">SUM(O83:O120)</f>
        <v>0</v>
      </c>
      <c r="P121" s="89">
        <f t="shared" si="30"/>
        <v>68265</v>
      </c>
      <c r="Q121" s="16">
        <f t="shared" si="30"/>
        <v>0</v>
      </c>
      <c r="R121" s="90">
        <f t="shared" si="30"/>
        <v>67132.79999999999</v>
      </c>
      <c r="S121" s="89" t="s">
        <v>259</v>
      </c>
      <c r="T121" s="90">
        <f t="shared" si="30"/>
        <v>3356.639999999998</v>
      </c>
      <c r="U121" s="92">
        <f t="shared" si="30"/>
        <v>13426.559999999992</v>
      </c>
      <c r="V121" s="92">
        <f t="shared" si="30"/>
        <v>15104.88</v>
      </c>
      <c r="W121" s="93">
        <f t="shared" si="30"/>
        <v>16783.199999999997</v>
      </c>
      <c r="X121" s="67"/>
    </row>
    <row r="122" spans="6:24" s="5" customFormat="1" ht="6.75" customHeight="1">
      <c r="F122" s="41"/>
      <c r="G122" s="41"/>
      <c r="H122" s="41"/>
      <c r="J122" s="41"/>
      <c r="M122" s="67"/>
      <c r="N122" s="42"/>
      <c r="P122" s="41"/>
      <c r="R122" s="42"/>
      <c r="S122" s="41"/>
      <c r="T122" s="42"/>
      <c r="U122" s="57"/>
      <c r="V122" s="57"/>
      <c r="W122" s="57"/>
      <c r="X122" s="67"/>
    </row>
    <row r="123" spans="2:24" s="5" customFormat="1" ht="24" thickBot="1">
      <c r="B123" s="59"/>
      <c r="C123" s="5" t="s">
        <v>259</v>
      </c>
      <c r="D123" s="60" t="s">
        <v>259</v>
      </c>
      <c r="E123" s="137" t="s">
        <v>269</v>
      </c>
      <c r="F123" s="138"/>
      <c r="G123" s="138"/>
      <c r="H123" s="138"/>
      <c r="I123" s="138"/>
      <c r="J123" s="138"/>
      <c r="K123" s="138"/>
      <c r="L123" s="138"/>
      <c r="M123" s="67"/>
      <c r="N123" s="61">
        <f aca="true" t="shared" si="31" ref="N123:T123">SUM(N42,N81,N121)</f>
        <v>484700.39999999997</v>
      </c>
      <c r="O123" s="62">
        <f t="shared" si="31"/>
        <v>0</v>
      </c>
      <c r="P123" s="63">
        <f t="shared" si="31"/>
        <v>242262</v>
      </c>
      <c r="Q123" s="62">
        <f t="shared" si="31"/>
        <v>0</v>
      </c>
      <c r="R123" s="61">
        <f t="shared" si="31"/>
        <v>242438.39999999997</v>
      </c>
      <c r="T123" s="61">
        <f t="shared" si="31"/>
        <v>12121.919999999995</v>
      </c>
      <c r="U123" s="64">
        <f>SUM(U42+U81+U121)</f>
        <v>48487.67999999998</v>
      </c>
      <c r="V123" s="64">
        <f>SUM(V42+V81+V121)</f>
        <v>54548.64</v>
      </c>
      <c r="W123" s="64">
        <f>SUM(W42+W81+W121)</f>
        <v>60609.59999999999</v>
      </c>
      <c r="X123" s="67"/>
    </row>
    <row r="124" spans="1:24" s="5" customFormat="1" ht="48.75" customHeight="1" thickBot="1">
      <c r="A124" s="132" t="s">
        <v>294</v>
      </c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67"/>
      <c r="N124" s="15" t="s">
        <v>272</v>
      </c>
      <c r="O124" s="16" t="s">
        <v>259</v>
      </c>
      <c r="P124" s="17" t="s">
        <v>263</v>
      </c>
      <c r="Q124" s="16"/>
      <c r="R124" s="18" t="s">
        <v>265</v>
      </c>
      <c r="S124" s="63" t="s">
        <v>259</v>
      </c>
      <c r="T124" s="84" t="s">
        <v>273</v>
      </c>
      <c r="U124" s="21" t="s">
        <v>266</v>
      </c>
      <c r="V124" s="21" t="s">
        <v>267</v>
      </c>
      <c r="W124" s="22" t="s">
        <v>268</v>
      </c>
      <c r="X124" s="67"/>
    </row>
    <row r="125" spans="1:24" ht="6" customHeight="1">
      <c r="A125" s="74"/>
      <c r="B125" s="74"/>
      <c r="C125" s="74"/>
      <c r="D125" s="74"/>
      <c r="E125" s="74"/>
      <c r="F125" s="81"/>
      <c r="G125" s="81"/>
      <c r="H125" s="81"/>
      <c r="I125" s="74"/>
      <c r="J125" s="81"/>
      <c r="K125" s="74"/>
      <c r="L125" s="74"/>
      <c r="M125" s="74"/>
      <c r="N125" s="82"/>
      <c r="O125" s="74"/>
      <c r="P125" s="81"/>
      <c r="Q125" s="74"/>
      <c r="R125" s="82"/>
      <c r="S125" s="81"/>
      <c r="T125" s="82"/>
      <c r="U125" s="83"/>
      <c r="V125" s="83"/>
      <c r="W125" s="83"/>
      <c r="X125" s="74"/>
    </row>
    <row r="126" spans="2:23" ht="12.75">
      <c r="B126" s="1" t="s">
        <v>259</v>
      </c>
      <c r="U126" s="3"/>
      <c r="V126" s="3"/>
      <c r="W126" s="3"/>
    </row>
    <row r="127" ht="12.75">
      <c r="B127" t="s">
        <v>290</v>
      </c>
    </row>
    <row r="128" ht="12.75">
      <c r="B128" t="s">
        <v>291</v>
      </c>
    </row>
    <row r="129" ht="12.75">
      <c r="B129" t="s">
        <v>292</v>
      </c>
    </row>
    <row r="130" ht="12.75">
      <c r="B130" t="s">
        <v>295</v>
      </c>
    </row>
    <row r="131" ht="12.75">
      <c r="B131" t="s">
        <v>296</v>
      </c>
    </row>
    <row r="132" ht="12.75">
      <c r="B132" t="s">
        <v>297</v>
      </c>
    </row>
    <row r="133" ht="12.75">
      <c r="B133" t="s">
        <v>293</v>
      </c>
    </row>
    <row r="134" spans="1:24" ht="6" customHeight="1">
      <c r="A134" s="74"/>
      <c r="B134" s="74"/>
      <c r="C134" s="74"/>
      <c r="D134" s="74"/>
      <c r="E134" s="74"/>
      <c r="F134" s="81"/>
      <c r="G134" s="81"/>
      <c r="H134" s="81"/>
      <c r="I134" s="74"/>
      <c r="J134" s="81"/>
      <c r="K134" s="74"/>
      <c r="L134" s="74"/>
      <c r="M134" s="74"/>
      <c r="N134" s="82"/>
      <c r="O134" s="74"/>
      <c r="P134" s="81"/>
      <c r="Q134" s="74"/>
      <c r="R134" s="82"/>
      <c r="S134" s="81"/>
      <c r="T134" s="82"/>
      <c r="U134" s="83"/>
      <c r="V134" s="83"/>
      <c r="W134" s="83"/>
      <c r="X134" s="74"/>
    </row>
  </sheetData>
  <mergeCells count="8">
    <mergeCell ref="B1:D1"/>
    <mergeCell ref="E1:G1"/>
    <mergeCell ref="I1:K1"/>
    <mergeCell ref="E42:L42"/>
    <mergeCell ref="A124:L124"/>
    <mergeCell ref="E81:L81"/>
    <mergeCell ref="E121:L121"/>
    <mergeCell ref="E123:L123"/>
  </mergeCells>
  <printOptions/>
  <pageMargins left="0.75" right="0.75" top="1" bottom="1" header="0.5" footer="0.5"/>
  <pageSetup horizontalDpi="600" verticalDpi="600" orientation="landscape" scale="69" r:id="rId1"/>
  <rowBreaks count="3" manualBreakCount="3">
    <brk id="42" max="255" man="1"/>
    <brk id="81" max="255" man="1"/>
    <brk id="1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Westminster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eroth</dc:creator>
  <cp:keywords/>
  <dc:description/>
  <cp:lastModifiedBy>eroth</cp:lastModifiedBy>
  <cp:lastPrinted>2008-07-02T01:30:44Z</cp:lastPrinted>
  <dcterms:created xsi:type="dcterms:W3CDTF">2008-06-29T21:49:12Z</dcterms:created>
  <dcterms:modified xsi:type="dcterms:W3CDTF">2008-07-07T12:41:27Z</dcterms:modified>
  <cp:category/>
  <cp:version/>
  <cp:contentType/>
  <cp:contentStatus/>
</cp:coreProperties>
</file>